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521" yWindow="65521" windowWidth="18015" windowHeight="12465" activeTab="2"/>
  </bookViews>
  <sheets>
    <sheet name="Vodiči i uvjeti" sheetId="1" r:id="rId1"/>
    <sheet name="MatricaRizika" sheetId="2" r:id="rId2"/>
    <sheet name="TablicaRizika" sheetId="3" r:id="rId3"/>
    <sheet name="EUwideConstants" sheetId="4" state="hidden" r:id="rId4"/>
    <sheet name="MSParameters" sheetId="5" state="hidden" r:id="rId5"/>
    <sheet name="Translations" sheetId="6" state="hidden" r:id="rId6"/>
    <sheet name="VersionDocumentation" sheetId="7" state="hidden" r:id="rId7"/>
  </sheets>
  <definedNames>
    <definedName name="_xlnm._FilterDatabase" localSheetId="5" hidden="1">'Translations'!$A$1:$C$44</definedName>
    <definedName name="CNTR_RiskImpact">'MatricaRizika'!$E$50:$I$50</definedName>
    <definedName name="CNTR_RiskProbability">'MatricaRizika'!$D$51:$D$55</definedName>
    <definedName name="CNTR_RiskThresholdHigh">'MatricaRizika'!$I$41</definedName>
    <definedName name="CNTR_RiskThresholdLow">'MatricaRizika'!$I$39</definedName>
    <definedName name="EUConst_ListLevels">'EUwideConstants'!$B$5:$F$5</definedName>
    <definedName name="EUConst_OccurenceOrProbability">'EUwideConstants'!$B$4:$C$4</definedName>
    <definedName name="JUMP_b_Guidelines_Top">'Vodiči i uvjeti'!$A$2</definedName>
    <definedName name="_xlnm.Print_Area" localSheetId="1">'MatricaRizika'!$B$2:$J$56</definedName>
    <definedName name="_xlnm.Print_Area" localSheetId="2">'TablicaRizika'!$B$2:$M$103</definedName>
    <definedName name="_xlnm.Print_Area" localSheetId="0">'Vodiči i uvjeti'!$A$1:$L$70</definedName>
  </definedNames>
  <calcPr fullCalcOnLoad="1"/>
</workbook>
</file>

<file path=xl/comments6.xml><?xml version="1.0" encoding="utf-8"?>
<comments xmlns="http://schemas.openxmlformats.org/spreadsheetml/2006/main">
  <authors>
    <author>Fallmann Hubert</author>
  </authors>
  <commentList>
    <comment ref="B11" authorId="0">
      <text>
        <r>
          <rPr>
            <b/>
            <sz val="8"/>
            <rFont val="Tahoma"/>
            <family val="2"/>
          </rPr>
          <t>Final link to be added as soon as available in the OJ.</t>
        </r>
      </text>
    </comment>
    <comment ref="B13" authorId="0">
      <text>
        <r>
          <rPr>
            <b/>
            <sz val="8"/>
            <rFont val="Tahoma"/>
            <family val="2"/>
          </rPr>
          <t>Final link to be added as soon as available.</t>
        </r>
      </text>
    </comment>
    <comment ref="C11" authorId="0">
      <text>
        <r>
          <rPr>
            <b/>
            <sz val="8"/>
            <rFont val="Tahoma"/>
            <family val="2"/>
          </rPr>
          <t>Final link to be added as soon as available in the OJ.</t>
        </r>
      </text>
    </comment>
    <comment ref="C13" authorId="0">
      <text>
        <r>
          <rPr>
            <b/>
            <sz val="8"/>
            <rFont val="Tahoma"/>
            <family val="2"/>
          </rPr>
          <t>Final link to be added as soon as available.</t>
        </r>
      </text>
    </comment>
  </commentList>
</comments>
</file>

<file path=xl/sharedStrings.xml><?xml version="1.0" encoding="utf-8"?>
<sst xmlns="http://schemas.openxmlformats.org/spreadsheetml/2006/main" count="513" uniqueCount="468">
  <si>
    <t>Process/Activity</t>
  </si>
  <si>
    <t>Risk</t>
  </si>
  <si>
    <t>Control Measure(s)</t>
  </si>
  <si>
    <t>Inherent Risk x Control Risk</t>
  </si>
  <si>
    <t>Main gas flow meter</t>
  </si>
  <si>
    <t>Inherent Risk</t>
  </si>
  <si>
    <t>Emission Factor (Limestone)</t>
  </si>
  <si>
    <t>Type of risk</t>
  </si>
  <si>
    <t xml:space="preserve">Electronic volume converter malfunction </t>
  </si>
  <si>
    <t>Activity data incorrect</t>
  </si>
  <si>
    <t>Emission factor wrong</t>
  </si>
  <si>
    <t>Batch not analysed or data lost</t>
  </si>
  <si>
    <t>Installation's own laboratory does not provide correct results</t>
  </si>
  <si>
    <t>Stock changes (limestone)</t>
  </si>
  <si>
    <t>Gross failure</t>
  </si>
  <si>
    <t>Activity data incorrect (drift or other inaccuracies)</t>
  </si>
  <si>
    <t>Invoices wrong</t>
  </si>
  <si>
    <t>Incident</t>
  </si>
  <si>
    <t>Average annual emissions</t>
  </si>
  <si>
    <t>t CO2e</t>
  </si>
  <si>
    <t>Analytical method inappropriate</t>
  </si>
  <si>
    <t>Not appropriate for the operating conditions or not appropriately installed</t>
  </si>
  <si>
    <t>Activity data lost or inaccurate</t>
  </si>
  <si>
    <t>Activity data and emission factor incorrect</t>
  </si>
  <si>
    <t>Samples not representative</t>
  </si>
  <si>
    <t>Frequency of analyses not sufficient</t>
  </si>
  <si>
    <t>Annual participation in inter-laboratory testings; See procedures for demonstrating equivalence to accr. lab. in accordance with Article 34; plausibility checks</t>
  </si>
  <si>
    <t>i.</t>
  </si>
  <si>
    <t>ii.</t>
  </si>
  <si>
    <t>Probability levels</t>
  </si>
  <si>
    <t>Impact levels</t>
  </si>
  <si>
    <t>a)</t>
  </si>
  <si>
    <t>b)</t>
  </si>
  <si>
    <t>c)</t>
  </si>
  <si>
    <t>d)</t>
  </si>
  <si>
    <t>Impact</t>
  </si>
  <si>
    <t>Probability</t>
  </si>
  <si>
    <t>Emission factor lost</t>
  </si>
  <si>
    <t>e)</t>
  </si>
  <si>
    <t>Risk matrix</t>
  </si>
  <si>
    <t>ausblenden</t>
  </si>
  <si>
    <t>Meter malfunction</t>
  </si>
  <si>
    <t>Display error or misreading</t>
  </si>
  <si>
    <t>Fuel supplier contract → high availability; cross check with invoices/production data (see procedure on how to close data gaps)</t>
  </si>
  <si>
    <t>Fuel supplier contract → high availability; procedure for corrective action part of EN ISO 9001</t>
  </si>
  <si>
    <t>Cross check with production data; values reviewed by a 2nd person</t>
  </si>
  <si>
    <t>Checklist comparing conditions applied and manufacturer's specification; personnel regularly educated (see procedure for managing O&amp;M and ETS personnel)</t>
  </si>
  <si>
    <t>Wrong data transfer to Excel MRV file</t>
  </si>
  <si>
    <t>New source streams</t>
  </si>
  <si>
    <t>Data transfer to electronic files</t>
  </si>
  <si>
    <t>Emissions calculations lost</t>
  </si>
  <si>
    <t>IT data storage system in place; proxy data for data gaps available (production, previous years)</t>
  </si>
  <si>
    <t>File or computer damage</t>
  </si>
  <si>
    <t>Emissions wrong</t>
  </si>
  <si>
    <t>Cross checks with result in COM's AER template; review by 2nd person; cross checks with previous years</t>
  </si>
  <si>
    <t>Calculation errors</t>
  </si>
  <si>
    <t>Review by a 2nd person; New personnel regularly instructed keep track in the log-book of each size of batches analysed</t>
  </si>
  <si>
    <t>Shift manager reads gas meter on 1 Jan each year (at 11:30), compares with invoices; compare invoices with other months and previous years</t>
  </si>
  <si>
    <t>Fuel supplier contract → high availability; quality assurance procedure for maintenance part of EN ISO 9001</t>
  </si>
  <si>
    <t>Fuel supplier contract → high availability; proxy data available (see procedure on how to close data gaps)</t>
  </si>
  <si>
    <t>Cross check with invoices (supplier's metering data) and with production data</t>
  </si>
  <si>
    <t>Cross check with invoices, supplier's metering data and with production data; values reviewed by a 2nd person</t>
  </si>
  <si>
    <t>Regularly checked for improvement reports (Art. 69(1)) if "1/3"-rule still applicable</t>
  </si>
  <si>
    <t>Checklist comparing conditions applied and manufacturer's specification; personnel regularly educated (see procedure for managing O&amp;M and ETS personnel), cross checks</t>
  </si>
  <si>
    <t>Review by a 2nd person; cross checks with previous years and production data</t>
  </si>
  <si>
    <t>Log-book lost</t>
  </si>
  <si>
    <t>Weighted average not correctly calculated</t>
  </si>
  <si>
    <t>Forgetting to determine stocks at beginning or end of the year</t>
  </si>
  <si>
    <t>Long experience with analysing limestone; Annual participation in inter-laboratory testings; See procedures for demonstrating equivalence to accr. lab. in accordance with Article 34</t>
  </si>
  <si>
    <t>Sheet for EU wide constants</t>
  </si>
  <si>
    <t>MS are free to use this sheet</t>
  </si>
  <si>
    <t>#</t>
  </si>
  <si>
    <t>TEXT (Language Version)</t>
  </si>
  <si>
    <t>Template version information:</t>
  </si>
  <si>
    <t>Template provided by:</t>
  </si>
  <si>
    <t>Publication date:</t>
  </si>
  <si>
    <t>Language version:</t>
  </si>
  <si>
    <t>Reference filename:</t>
  </si>
  <si>
    <t>GUIDELINES AND CONDITIONS</t>
  </si>
  <si>
    <t>The Directive can be downloaded from:</t>
  </si>
  <si>
    <t>http://eur-lex.europa.eu/LexUriServ/LexUriServ.do?uri=CONSLEG:2003L0087:20090625:EN:PDF</t>
  </si>
  <si>
    <t>The Monitoring and Reporting Regulation (Commission Regulation (EU) No 601/2012 of 21 June 2012, hereinafter the "MRR"), defines further requirements for monitoring and reporting. The MRR can be downloaded from:</t>
  </si>
  <si>
    <t>http://eur-lex.europa.eu/LexUriServ/LexUriServ.do?uri=OJ:L:2012:181:0030:0104:EN:PDF</t>
  </si>
  <si>
    <t>All Commission guidance documents on the Monitoring and Reporting Regulation can be found at:</t>
  </si>
  <si>
    <t>http://ec.europa.eu/clima/policies/ets/monitoring/index_en.htm</t>
  </si>
  <si>
    <t>Information sources:</t>
  </si>
  <si>
    <t>EU Websites:</t>
  </si>
  <si>
    <t>EU-Legislation:</t>
  </si>
  <si>
    <t xml:space="preserve">http://eur-lex.europa.eu/en/index.htm </t>
  </si>
  <si>
    <t>EU ETS general:</t>
  </si>
  <si>
    <t>http://ec.europa.eu/clima/policies/ets/index_en.htm</t>
  </si>
  <si>
    <t xml:space="preserve">Monitoring and Reporting in the EU ETS: </t>
  </si>
  <si>
    <t>Other Websites:</t>
  </si>
  <si>
    <t>&lt;to be provided by Member State&gt;</t>
  </si>
  <si>
    <t>Helpdesk:</t>
  </si>
  <si>
    <t>&lt;to be provided by Member State, if relevant&gt;</t>
  </si>
  <si>
    <t>How to use this file:</t>
  </si>
  <si>
    <t>Colour codes and fonts:</t>
  </si>
  <si>
    <t>Black bold text:</t>
  </si>
  <si>
    <t>This is text provided by the Commission template. It should be kept as it is.</t>
  </si>
  <si>
    <t>Smaller italic text:</t>
  </si>
  <si>
    <t>This text gives further explanations. Member States may add further explanations in MS specific versions of the template.</t>
  </si>
  <si>
    <t>Light yellow fields indicate that an input is optional.</t>
  </si>
  <si>
    <t>Green fields show automatically calculated results. Red text indicates error messages (missing data etc.).</t>
  </si>
  <si>
    <t>Shaded fields indicate that an input in another field makes the input here not relevant.</t>
  </si>
  <si>
    <t>Light grey areas are dedicated for navigation and hyperlinks.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</si>
  <si>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</si>
  <si>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</si>
  <si>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</si>
  <si>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</si>
  <si>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Member State-specific guidance is listed here:</t>
  </si>
  <si>
    <t>http://ec.europa.eu/clima/policies/ets/monitoring/documentation_en.htm</t>
  </si>
  <si>
    <t>AT</t>
  </si>
  <si>
    <t>BE</t>
  </si>
  <si>
    <t>BG</t>
  </si>
  <si>
    <t>HR</t>
  </si>
  <si>
    <t>CY</t>
  </si>
  <si>
    <t>CZ</t>
  </si>
  <si>
    <t>DK</t>
  </si>
  <si>
    <t>EE</t>
  </si>
  <si>
    <t>FI</t>
  </si>
  <si>
    <t>FR</t>
  </si>
  <si>
    <t>DE</t>
  </si>
  <si>
    <t>EL</t>
  </si>
  <si>
    <t>HU</t>
  </si>
  <si>
    <t>IE</t>
  </si>
  <si>
    <t>IT</t>
  </si>
  <si>
    <t>LV</t>
  </si>
  <si>
    <t>LI</t>
  </si>
  <si>
    <t>LT</t>
  </si>
  <si>
    <t>LU</t>
  </si>
  <si>
    <t>MT</t>
  </si>
  <si>
    <t>NL</t>
  </si>
  <si>
    <t>NO</t>
  </si>
  <si>
    <t>PL</t>
  </si>
  <si>
    <t>PT</t>
  </si>
  <si>
    <t>RO</t>
  </si>
  <si>
    <t>SK</t>
  </si>
  <si>
    <t>SI</t>
  </si>
  <si>
    <t>ES</t>
  </si>
  <si>
    <t>SE</t>
  </si>
  <si>
    <t>UK</t>
  </si>
  <si>
    <t>bg</t>
  </si>
  <si>
    <t>es</t>
  </si>
  <si>
    <t>hr</t>
  </si>
  <si>
    <t>de</t>
  </si>
  <si>
    <t>el</t>
  </si>
  <si>
    <t>fr</t>
  </si>
  <si>
    <t>it</t>
  </si>
  <si>
    <t>lv</t>
  </si>
  <si>
    <t>lt</t>
  </si>
  <si>
    <t>hu</t>
  </si>
  <si>
    <t>mt</t>
  </si>
  <si>
    <t>no</t>
  </si>
  <si>
    <t>nl</t>
  </si>
  <si>
    <t>pl</t>
  </si>
  <si>
    <t>pt</t>
  </si>
  <si>
    <t>ro</t>
  </si>
  <si>
    <t>sk</t>
  </si>
  <si>
    <t>fi</t>
  </si>
  <si>
    <t>Info for automatic Version detection</t>
  </si>
  <si>
    <t>Template type:</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</si>
  <si>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</si>
  <si>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</si>
  <si>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</si>
  <si>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</si>
  <si>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</si>
  <si>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</si>
  <si>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</si>
  <si>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</si>
  <si>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</si>
  <si>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</si>
  <si>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</si>
  <si>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</si>
  <si>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</si>
  <si>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</si>
  <si>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</si>
  <si>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</si>
  <si>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</si>
  <si>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</si>
  <si>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</si>
  <si>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</si>
  <si>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</si>
  <si>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</si>
  <si>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</si>
  <si>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</si>
  <si>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</si>
  <si>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</si>
  <si>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</si>
  <si>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</si>
  <si>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</si>
  <si>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</si>
  <si>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</si>
  <si>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</si>
  <si>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</si>
  <si>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</si>
  <si>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</si>
  <si>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</si>
  <si>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</si>
  <si>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</si>
  <si>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</si>
  <si>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</si>
  <si>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</si>
  <si>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</si>
  <si>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</si>
  <si>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</si>
  <si>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</si>
  <si>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</si>
  <si>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</si>
  <si>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</si>
  <si>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</si>
  <si>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</si>
  <si>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</si>
  <si>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</si>
  <si>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</si>
  <si>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</si>
  <si>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</si>
  <si>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</si>
  <si>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</si>
  <si>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</si>
  <si>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</si>
  <si>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</si>
  <si>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</si>
  <si>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</si>
  <si>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</si>
  <si>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</si>
  <si>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</si>
  <si>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</si>
  <si>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</si>
  <si>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</si>
  <si>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</si>
  <si>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</si>
  <si>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</si>
  <si>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</si>
  <si>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</si>
  <si>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</si>
  <si>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</si>
  <si>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</si>
  <si>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</si>
  <si>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</si>
  <si>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</si>
  <si>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</si>
  <si>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</si>
  <si>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</si>
  <si>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</si>
  <si>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</si>
  <si>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</si>
  <si>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</si>
  <si>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</si>
  <si>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</si>
  <si>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</si>
  <si>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</si>
  <si>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</si>
  <si>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</si>
  <si>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</si>
  <si>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</si>
  <si>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</si>
  <si>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</si>
  <si>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</si>
  <si>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</si>
  <si>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</si>
  <si>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EUConst_OccurenceOrProbability</t>
  </si>
  <si>
    <t>Occurences</t>
  </si>
  <si>
    <t>iii.</t>
  </si>
  <si>
    <t>EUConst_ListLevels</t>
  </si>
  <si>
    <t>Value used:</t>
  </si>
  <si>
    <t>Probability:</t>
  </si>
  <si>
    <t>Occurences:</t>
  </si>
  <si>
    <t>iv.</t>
  </si>
  <si>
    <t>Share of a):</t>
  </si>
  <si>
    <t>Share of a)</t>
  </si>
  <si>
    <t>Threshold</t>
  </si>
  <si>
    <t>-</t>
  </si>
  <si>
    <t>Please enter here the thresholds for the probability levels. You can select between:</t>
  </si>
  <si>
    <t>Probability of occurence, e.g. there is a 10% chance this incident will occur in a year.</t>
  </si>
  <si>
    <t>"Occurences per year" or "Probability of occurence"?</t>
  </si>
  <si>
    <t>Values for each level of probability and impact will be taken from entries under b) and c) above.</t>
  </si>
  <si>
    <t>The result for the risk in each cell of the matrix will be "Risk = Probability x Impact".</t>
  </si>
  <si>
    <t>Depending on entries under d) above colour coding will indicate the severity of each risk.</t>
  </si>
  <si>
    <t>Green: Every risk below this threshold is considered to be low and no immediate action is required.</t>
  </si>
  <si>
    <t>Red: Every risk above this threshold is considered to be high with a potential direct consequence of non-conformities or misstatements.</t>
  </si>
  <si>
    <t>Using this tool for submitting the result of the risk assessment is OPTIONAL. Alternative approaches may be used, where considered more useful.</t>
  </si>
  <si>
    <t>This tool is accompanied by the "Exemplar Data Flow / Control Activities and Risk Assessment" file published on the Commission's website. Both documents are to be considered as additional guidance to "Guidance Document 6" (see link under point 4 below).</t>
  </si>
  <si>
    <t>Tool Risk Assessment</t>
  </si>
  <si>
    <t>Directive 2003/87/EC (the "ETS Directive") requires operators of installations and aircraft operators which are included in the Union Emission Trading Scheme (the EU ETS) to hold a valid GHG emission permit and/or monitoring plan issued by the relevant Competent Authority and to monitor and report their emissions, and have the reports verified in accordance with Article 15 of the EU ETS Directive and the Regulation pursuant to that Article.</t>
  </si>
  <si>
    <t>In this sheet the parameters for the risk assessment are specified. The risk assessment itself can then be carried out in the sheet "RiskTable".</t>
  </si>
  <si>
    <t>Please enter here the average annual emissions of the installation or aircraft operator.</t>
  </si>
  <si>
    <t>Please enter here for each impact level the share of annual emissions. If no values are entered under i. the automatically displayed default values under ii. will be used.</t>
  </si>
  <si>
    <t>Occurences per year, e.g. happens up to 10 times per year, OR</t>
  </si>
  <si>
    <t>Please select here either "Occurences per year" or "Probability of occurence". Depending on your selection conditional formatting will be triggered. If no entries are made here under i. or if entries under ii. or iii. are not consistent with i. default values under iv. will be used.</t>
  </si>
  <si>
    <t>Thresholds for low/medium/high risk</t>
  </si>
  <si>
    <t>Please enter here thresholds for identifiying low/medium/high risks as the share of the total annual emissions.</t>
  </si>
  <si>
    <t>Corresponding colour codes will apply to each cell in the risk matrix under e) below.</t>
  </si>
  <si>
    <t>Threshold for low risk (green colour coding)</t>
  </si>
  <si>
    <t>Threshold for high risk (red colour coding)</t>
  </si>
  <si>
    <t>Yellow: Every risk below the high risk threshold but above the low risk threshold is considered to medium and action may be required or recommended.</t>
  </si>
  <si>
    <t>Parameters for the Risk Assessment</t>
  </si>
  <si>
    <t>HIGH</t>
  </si>
  <si>
    <t>P, I</t>
  </si>
  <si>
    <t>Please describe here what the consequence of the incident would be, e.g. activity data is wrong or lost, emission factor is wrong, etc.</t>
  </si>
  <si>
    <t>Please select from the drop-down lists the probability (P) and the impact (I) level of the incident.</t>
  </si>
  <si>
    <t>Please describe here to which step in the data flow activities this item refers, e.g. to reading the gas meters, transfer data to a database, etc.</t>
  </si>
  <si>
    <t>Please describe here the potential incident is, e.g. meter failure, missing calibration, calculations are incorrect, etc.</t>
  </si>
  <si>
    <t>Example:</t>
  </si>
  <si>
    <t>Please describe here which control measure(s) are applied, e.g. cross checks with invoices, installation of a "redundant" second meter, etc.</t>
  </si>
  <si>
    <t>Here the risk for each incident will be displayed as demonstrated in the example below.</t>
  </si>
  <si>
    <t>Missing calibrations</t>
  </si>
  <si>
    <t>Truck weighing bridge (limestone activity data)</t>
  </si>
  <si>
    <t>Temporary use of invoices as data sources; procedure for corrective action part of EN ISO 9001</t>
  </si>
  <si>
    <t>Cross checks with production data; quality assurance procedure for maintenance part of EN ISO 9001</t>
  </si>
  <si>
    <t>Nomination of a 2nd person responsible for keeping track of stocks; automatic alert messages in MS Outlook calendar</t>
  </si>
  <si>
    <t>Nomination of a 2nd person responsible for keeping track of sampling and analyses; retained samples are being kept; (see procedure for managing ETS personnel)</t>
  </si>
  <si>
    <t>Homogenous raw material; see procedure for reviewing appropriateness of the sampling plan</t>
  </si>
  <si>
    <t>Miss inclusion of new fuels or materials</t>
  </si>
  <si>
    <t>Highly unlikely; kiln only designed for firing natural gas and limestone with specific properties</t>
  </si>
  <si>
    <t>Analytical data is at least weekly transferred into electronic files; clear responsibilities for data management + back-up</t>
  </si>
  <si>
    <t>Description of the column headers in sheet "RiskTable"</t>
  </si>
  <si>
    <t>Tool for Risk Assessment</t>
  </si>
  <si>
    <t>Final version</t>
  </si>
  <si>
    <t xml:space="preserve"> </t>
  </si>
  <si>
    <t>This file constitutes a tool developed by the Commission services for the purpose of harmonising the approach for preparing a risk assessment in accordance with Article 58(2) point (a) and Article 12(1) point (b) of the MRR.</t>
  </si>
  <si>
    <t>This is the final version of the optional tool for the operator's risk assessment in accordance with Article 58(2) point (a) and Article 12(1) point (b) of the MRR, dated October 2013.</t>
  </si>
  <si>
    <t>Informacije o verziji obrasca:</t>
  </si>
  <si>
    <t>Obrazac izrađen od:</t>
  </si>
  <si>
    <t>Datum objave:</t>
  </si>
  <si>
    <t>Jezik:</t>
  </si>
  <si>
    <t>Naziv dokumenta:</t>
  </si>
  <si>
    <t>VODIČI I UVJETI</t>
  </si>
  <si>
    <t>Direktivu možete preuzeti:</t>
  </si>
  <si>
    <t>Sve smjernice Komisije o Uredbi o praćenju i izvješćivanju mogu se naći na internetskoj stranici:</t>
  </si>
  <si>
    <t>Izvori informacija:</t>
  </si>
  <si>
    <t>EU ETS općenito:</t>
  </si>
  <si>
    <t>EU web stranice:</t>
  </si>
  <si>
    <t>Ostale web stranice:</t>
  </si>
  <si>
    <t>www.mzoip.hr; www.azo.hr</t>
  </si>
  <si>
    <t>Kako se služiti ovim obrascem:</t>
  </si>
  <si>
    <t>Zakonodavstvo EU:</t>
  </si>
  <si>
    <t>Oznake boja i fontova:</t>
  </si>
  <si>
    <t>Crno podebljani tekst:</t>
  </si>
  <si>
    <t>Ovo je tekst predviđen predloškom Komisije. Potrebno ga je ostaviti nepromijenjenim.</t>
  </si>
  <si>
    <t>Umanjeni tekst u kurzivu:</t>
  </si>
  <si>
    <t xml:space="preserve">Ovaj tekst pruža dodatna objašnjenja. </t>
  </si>
  <si>
    <t>Svjetložuta polja označavaju ćelije gdje se unose podaci prema potrebi.</t>
  </si>
  <si>
    <t>Zelena polja prikazuju automatski izračunate rezultate. Tekst u crvenoj boji predstavlja poruke koje upućuju na pogreške (nedostajući podatak i sl.).</t>
  </si>
  <si>
    <t>Osjenčana polja upućuju da određeni unos iz drugog polja, čini ovaj unos nevažnim.</t>
  </si>
  <si>
    <t>Svjetlosiva područja su namijenjena za navigaciju i poveznice.</t>
  </si>
  <si>
    <t>Ovaj je obrazac zaključan radi onemogućavanja unosa podataka, osim u žuta polja. Međutim, zbog transparentnosti, nije postavljena zaporka. To omogućava potpun uvid u sve formule. Pri korištenju ovog obrasca za unos podataka, preporučljivo je koristiti zaštitu lista. Ista bi trebala biti isključena jedino prilikom provjere ispravnosti formula. Posljednje je uputno učiniti u kopiji obrasca.</t>
  </si>
  <si>
    <t>Kako bi formule bile zaštićene od nenamjernih preinaka, koje obično dovode do pogrešnih i nejasnih rezultata, izrazito je važno NE KORISTITI OPCIJE 'IZREŽI &amp; ZALIJEPI' ('CUT &amp; PASTE'). Ukoliko želite pomicati podatke, prvo ih KOPIRAJTE (COPY) potom ZALIJEPITE (PASTE), a tek onda obrišite neželjene podatke na starom (pogrešnom) mjestu.</t>
  </si>
  <si>
    <t>IZJAVA O OGRANIČENJU ODGOVORNOSTI: Sve su formule pažljivo i temeljito osmišljene. Međutim, pogreške se ne mogu potpuno isključiti. Kako je gore navedeno, u svrhu provjere valjanosti izračuna osigurana je potpuna transparentnost. Za moguće štete nastale uslijed pogrešnih ili nejasnih rezultata dostavljenih izračuna ne mogu biti odgovorni ni autori ovog obrasca, a niti Europska komisija.  
Potpunu odgovornost dostave točnih podataka nadležnom tijelu snosi korisnik ovog obrasca (operater postrojenja obuhvaćenog ETS-om).</t>
  </si>
  <si>
    <t>Specifične upute države članice nalaze se ovdje:</t>
  </si>
  <si>
    <t>Prosječne godišnje emisije</t>
  </si>
  <si>
    <t>Razina utjecaja</t>
  </si>
  <si>
    <t xml:space="preserve">Ovdje unesite udio godišnjih emisija za svaku razinu utjecaja. Ako nisu unesene vrijednosti pod i. automatski će se koristiti standardne vrijednosti prikazane pod ii.  </t>
  </si>
  <si>
    <t>Udio od a):</t>
  </si>
  <si>
    <t>Korištena vrijednost:</t>
  </si>
  <si>
    <t>Razine vjerojatnosti</t>
  </si>
  <si>
    <t>Ovdje unesite pragove za razine vjerojatnosti. Možete odabrati između:</t>
  </si>
  <si>
    <t>Slučajnosti po godini, npr. pojavljuje se do 10 puta godišnje, ILI</t>
  </si>
  <si>
    <t>Vjerojatnost slučaja, npr. postoji mogućnost od 10 % da će se taj incident pojaviti tokom godine.</t>
  </si>
  <si>
    <t>"Slučajnosti po godini" ili "Vjerojatnost slučaja"?</t>
  </si>
  <si>
    <t>Slučajnosti:</t>
  </si>
  <si>
    <t>Vjerojatnost:</t>
  </si>
  <si>
    <t>Udio od a)</t>
  </si>
  <si>
    <t>Prag</t>
  </si>
  <si>
    <t>Prag za mali rizik (zelena oznaka)</t>
  </si>
  <si>
    <t>Prag za visok rizik (crvena oznaka)</t>
  </si>
  <si>
    <t>Odgovarajuće oznake u boji pojavit će se za svaku ćeliju u tablici rizika pod e).</t>
  </si>
  <si>
    <t>Crvena oznaka: Svaki rizik iznad ovog praga smatra se visokim s mogućim direktnim posljedicama kao što su nesukladnosti ili pogreške.</t>
  </si>
  <si>
    <t>Rezultat za rizik u svakoj ćeliji tablici bit će "Rizik = Vjerojatnost x Utjecaj".</t>
  </si>
  <si>
    <t>Vjerojatnost</t>
  </si>
  <si>
    <t>Utjecaj</t>
  </si>
  <si>
    <t>Proces/Aktivnost</t>
  </si>
  <si>
    <t>Vrsta rizika</t>
  </si>
  <si>
    <t>Inherentni rizik</t>
  </si>
  <si>
    <t>Inherentni rizik x Rizik pri kontroli</t>
  </si>
  <si>
    <t>Rizik</t>
  </si>
  <si>
    <t>Mjere kontrole</t>
  </si>
  <si>
    <t>Slučajnosti</t>
  </si>
  <si>
    <t>Parametri za procjenu rizika</t>
  </si>
  <si>
    <t>Ovdje opišite na koji korak u aktivnostima protoka podataka se odnosi ovaj podatak, npr. očitavanje mjerila za plin, prijenos podataka u bazu podataka, itd.</t>
  </si>
  <si>
    <t>Odaberite s padajućeg izbornika stupanj vjerojatnosti (V) i utjecaja (U) za incident.</t>
  </si>
  <si>
    <t>V, U</t>
  </si>
  <si>
    <t>Ovdje će biti prikazan rizik za svaki incident kao što je pokazano u primjeru ispod.</t>
  </si>
  <si>
    <t>Primjer:</t>
  </si>
  <si>
    <t>VISOK</t>
  </si>
  <si>
    <t>Glavno plinsko protočno mjerilo</t>
  </si>
  <si>
    <t>Podaci o aktivnosti nedostaju ili su netočni</t>
  </si>
  <si>
    <t>Pogreška mjerila</t>
  </si>
  <si>
    <t>Ugovor s dobavljačem goriva → velika dostupnost; unakrsne provjere s fakturama/podacima o proizvodnji (vidi proceduru za zamjenske podatke)</t>
  </si>
  <si>
    <t>Ugovor s dobavljačem goriva → velika dostupnost; procedura za popravne radnje je dio HRN EN ISO 9001</t>
  </si>
  <si>
    <t>Nedostaje umjeravanje</t>
  </si>
  <si>
    <t>Ugovor s dobavljačem goriva → velika dostupnost; procedura za osiguranje kvalitete i održavanje mjerila je dio HRN EN ISO 9001</t>
  </si>
  <si>
    <t>Pogrešni prikazi ili očitanja</t>
  </si>
  <si>
    <t>Pogrešni podaci o aktivnosti</t>
  </si>
  <si>
    <t>Podaci o aktivnosti su pogrešni (drift ili druge netočnosti)</t>
  </si>
  <si>
    <t>Pogreške u fakturama</t>
  </si>
  <si>
    <t>Zaboravljeno uključiti nova goriva ili materijale</t>
  </si>
  <si>
    <t>Pogrešne emisije</t>
  </si>
  <si>
    <t>Pogreške u proračunu</t>
  </si>
  <si>
    <t>Prijenos podataka u elektronske dokumente</t>
  </si>
  <si>
    <t>Neprimjerene analitičke metode</t>
  </si>
  <si>
    <t>Prosjek odvaga nije ispravno izračunat</t>
  </si>
  <si>
    <t>Uzorak nije reprezentativan</t>
  </si>
  <si>
    <t>Šarža nije analizirana ili su izgubljeni podaci</t>
  </si>
  <si>
    <t>Izgubljen emisijski faktor</t>
  </si>
  <si>
    <t>Emisijski faktor (vapno)</t>
  </si>
  <si>
    <t>Promjene zaliha (vapno)</t>
  </si>
  <si>
    <t>Kolna vaga za kamione (podaci o aktivnosti za vapno)</t>
  </si>
  <si>
    <t xml:space="preserve">Ovdje unesite pragove za identifikaciju malih/srednjih/visokih rizika kao udjele u ukupnim godišnjim emisijama. </t>
  </si>
  <si>
    <t>V</t>
  </si>
  <si>
    <t>U</t>
  </si>
  <si>
    <t>Siva polja treba popuniti država članica prije objavljivanja prilagođene verzije obrasca.</t>
  </si>
  <si>
    <t>Uredba o praćenju i izvješćivanju (Uredba Komisije (EU) br. 601/2012 od 21. lipnja 2012., u daljnjem tekstu „UPI“), definira daljnje zahtjeve za praćenje i izvješćivanje. UPI se može preuzeti na:</t>
  </si>
  <si>
    <t>Opis naslova stupaca na listu "TablicaRizika"</t>
  </si>
  <si>
    <t>Ovdje unesite prosječne godišnje emisije iz postrojenja ili operatora zrakoplova.</t>
  </si>
  <si>
    <t xml:space="preserve">Ovdje odaberite "Broj slučajnosti po godini" ili "Vjerojatnost slučaja". Ovisno o vašem odabiru bit će provedeno uvjetno formatiranje. Ako nema unosa pod i. ili ako unosi pod ii. ili iii. nisu  dosljedni s i. bit će korištene standardne vrijednosti prikazane pod iv. </t>
  </si>
  <si>
    <t>Zelena oznaka: Svaki rizik ispod ovog praga smatra se malim i nije potrebno žurno djelovanje.</t>
  </si>
  <si>
    <t>Vrijednosti za svaku razinu vjerojatnosti i utjecaja bit će uzete iz gornjih unosa pod b) ili c).</t>
  </si>
  <si>
    <t>Matrica rizika</t>
  </si>
  <si>
    <t>Ovisno o unosima pod d) iznad, oznake u boji ukazati će na  veličinu pojedinog rizika.</t>
  </si>
  <si>
    <t>Na ovom listu su izraženi parametri za procjenu rizika. Procjena rizika se tada može provesti na listu "TablicaRizika"</t>
  </si>
  <si>
    <t>Ovdje opišite koja je slučajnost pojave incidenta, npr. podaci o aktivnosti su pogrešni ili izgubljeni, emisijski faktor je pogrešan, itd.</t>
  </si>
  <si>
    <t>Ovdje opišite koje kontrolne mjere su primjenjene, npr. unakrsne provjere s fakturama, postavljanje "dodatnog" drugog mjerila, itd.</t>
  </si>
  <si>
    <t>Žuta oznaka: Svaki rizik ispod visokog rizika, ali iznad malog rizika smatra se srednjim rizikom i može zahtijevati djelovanje ili se ono preporučuje.</t>
  </si>
  <si>
    <t>Gruba pogreška</t>
  </si>
  <si>
    <t>Voditelj smjene očitava plinsko mjerilo 1. siječnja svake godine (u 11:30),uspoređuje s fakturama; uspoređuje fakture s ostalim mjesecima i prethodnim godinama</t>
  </si>
  <si>
    <t>Nije prikladno za radne uvjete ili nije na odgovarajući način instalirano</t>
  </si>
  <si>
    <t>Kvar elektroničkog konvertera volumena</t>
  </si>
  <si>
    <t>Ugovor s dobavljačem goriva → velika dostupnost; dostupni zamjenski podaci (vidi proceduru za nedostajuće podatke)</t>
  </si>
  <si>
    <t>Pogrešan emisijski faktor</t>
  </si>
  <si>
    <t>Učestalost analiza nije dovoljna</t>
  </si>
  <si>
    <t>Gubitak dnevnika rada</t>
  </si>
  <si>
    <t>Imenovanje druge osobe odgovorne za praćenje zaliha; automatska poruka upozorenja u MS Outlook kalendaru</t>
  </si>
  <si>
    <t>Pogrešni podaci o aktivnosti i emisijski faktor</t>
  </si>
  <si>
    <t>Pogrešan prijenos podataka u Excel MRV datoteku</t>
  </si>
  <si>
    <t>Gubitak proračuna emisija</t>
  </si>
  <si>
    <t>Oštećenje datoteke ili računala</t>
  </si>
  <si>
    <t>Pregled od strane druge osobe; unakrsna provjera s prethodnim godinama i podacima o proizvodnji</t>
  </si>
  <si>
    <t>Zaboravljeno određivanje zaliha na početku ili kraju godine</t>
  </si>
  <si>
    <t>Unakrsna provjera s fakturama (mjernim podacima dobavljača) i podacima o proizvodnji</t>
  </si>
  <si>
    <t>Privremena upotreba faktura kao izvora podataka; procedura za korektivni postupak je dio EN ISO 9001</t>
  </si>
  <si>
    <t>Unakrsna provjera s fakturama, mjernim podacima dobavljača i podacima o proizvodnji; vrijednosti pregledava druga osoba</t>
  </si>
  <si>
    <r>
      <t xml:space="preserve">Analitički podaci se barem jednom tjedno prenose u elektronske datoteke; jasne odgovornosti za upravljanje podacima + </t>
    </r>
    <r>
      <rPr>
        <sz val="10"/>
        <color indexed="8"/>
        <rFont val="Arial"/>
        <family val="2"/>
      </rPr>
      <t>sigurnosna kopija</t>
    </r>
  </si>
  <si>
    <t>Homogene sirovine; vidi proceduru za razmatranje primjerenosti plana uzorkovanja</t>
  </si>
  <si>
    <t>Redovna kontrola izvještaja poboljšanja (Čl. 69(1)) ako je "1/3"-pravilo još primjenjivo)</t>
  </si>
  <si>
    <t>IT sustav za pohranu podataka na mjestu; dostupni zamjenski podaci za nedostajuće podatke (proizvodnja, prethodne godine)</t>
  </si>
  <si>
    <t>Interni laboratorij postrojenja ne osigurava točne rezultate</t>
  </si>
  <si>
    <t xml:space="preserve">Pregled od strane druge osobe; Novo osoblje se redovno obučava o praćenju dnevnika rada za svaku analiziranu veličinu šarže </t>
  </si>
  <si>
    <t xml:space="preserve">Unakrsne kontrole s rezultatom u COM's AER obrascu; pregled od strane druge osobe; unakrsne kontrole s prethodnim godinama </t>
  </si>
  <si>
    <t xml:space="preserve">Vrlo mala vjerojatnost; peć dizajnirana samo za spaljivanje prirodnog plina i vapnenca specifičnih karakteristika </t>
  </si>
  <si>
    <t>TEKST (Hrvatski)</t>
  </si>
  <si>
    <t xml:space="preserve">Praćenje i izvješćivanje u EU ETS-u: </t>
  </si>
  <si>
    <t>Direktiva 2003/87/EC ("ETS Direktiva") zahtijeva od operatera postrojenja i operatora zrakoplova koji su uključeni u Europsku shemu trgovanja emisijama stakleničkih plinova (EU ETS) posjedovanje važeće dozvole za emisije stakleničkih plinova i/ili Plan praćenja odobren od nadležnog tijela i praćenje i izvješćivanje o svojim emisijama, te verificiranje izvješća sukladno članku 15. EU ETS Direktive i Uredbe temeljene na tom članku.</t>
  </si>
  <si>
    <t>Ovo je konačna verzija pomoćnog alata za procjenu rizika od strane operatera sukladno članku 58. stavak 2. točka a. i članku 12. stavak 1. točka b. UPI, izdanog u listopadu 2013.</t>
  </si>
  <si>
    <t>Ovaj alat prati dokument "Primjer protoka podataka / kontrolne aktivnosti i procjena rizika" koji je objavljen na internetskoj stranici Komisije. Oba dokumenta smatraju se dodatnim smjernicama za "Smjernice dokument 6" (vidi link pod točkom 4 ispod).</t>
  </si>
  <si>
    <t>Ovdje opišite njegov mogući incident, npr. kvar mjerila, nedostaje umjeravanje, proračun nije točan, itd.</t>
  </si>
  <si>
    <r>
      <t xml:space="preserve">Primjenjena su pravila kontrolne liste za usporedbu i specifikacije proizvođača; osoblje je redovito educirano (vidi proceduru za upravljanje </t>
    </r>
    <r>
      <rPr>
        <sz val="9"/>
        <color indexed="8"/>
        <rFont val="Arial"/>
        <family val="2"/>
      </rPr>
      <t>operativnim, tehničkim i ETS osobljem)</t>
    </r>
  </si>
  <si>
    <t>Unakrsna provjera s podacima o proizvodnji; procedura osiguranja kvalitete održavanja je dio EN ISO 9001</t>
  </si>
  <si>
    <r>
      <t>Primjenjena su pravila kontrolne liste za usporedbu i specifikacije proizvođača; osoblje je redovito educirano (vidi proceduru za upravljanj</t>
    </r>
    <r>
      <rPr>
        <sz val="9"/>
        <rFont val="Arial"/>
        <family val="2"/>
      </rPr>
      <t xml:space="preserve">e operativnim, tehničkim i </t>
    </r>
    <r>
      <rPr>
        <sz val="9"/>
        <color indexed="8"/>
        <rFont val="Arial"/>
        <family val="2"/>
      </rPr>
      <t>ETS osobljem), unakrsne provjere</t>
    </r>
  </si>
  <si>
    <t>Imenovanje druge osobe odgovorne za praćenje uzorkovanja i analiza; zadržani uzorci se čuvaju; (vidi proceduru za upravljanje ETS osobljem)</t>
  </si>
  <si>
    <t>Novi tokovi izvora</t>
  </si>
  <si>
    <r>
      <rPr>
        <sz val="10"/>
        <color indexed="56"/>
        <rFont val="Arial"/>
        <family val="2"/>
      </rPr>
      <t>Polja s podacima nisu</t>
    </r>
    <r>
      <rPr>
        <sz val="10"/>
        <color indexed="18"/>
        <rFont val="Arial"/>
        <family val="2"/>
      </rPr>
      <t xml:space="preserve"> optimizirana za brojčana i druga oblikovanja. Međutim, zaštita je ograničena kako biste mogli koristiti vlastita oblikovanja. Pogotovo, sami odlučujete koliko ćete decimalnih mjesta prikazati. Načelno, točnost izračuna ne ovisi o broju prikazanih decimalnih mjesta. U pravilu, trebalo bi onemogućiti opciju 'Preciznost prema prikazu' ("Precision as displayed") u MS Excelu. Za više pojedinosti o ovoj temi, koristite funkciju 'Pomoć' ("Help") u MS Excelu.</t>
    </r>
  </si>
  <si>
    <t>Ovaj dokument sadrži alat kreiran od službi Komisije u svrhu harmoniziranja pristupa za pripremu procjene rizika u skladu s Člankom 58(2) točka (a) i Člankom 12(1) točka (b) UPI-a.</t>
  </si>
  <si>
    <t>Korištenje ovog alata za podnošenje rezultata procjene rizika nije obavezno. Mogu se koristiti alternativni pristupi, ako se pokažu korisnijim za upotrebu.</t>
  </si>
  <si>
    <t>Pragovi za mali/srednji/visok rizik</t>
  </si>
  <si>
    <t>Unakrsne provjere s podacima o proizvodnji; vrijednosti su provjerene od strane druge osobe</t>
  </si>
  <si>
    <t>Godišnje sudjelovanje u međulaboratorijskim testiranjima; Vidi proceduru za demonstraciju usklađenosti s akreditacijskim laboratorijem sukladno Članku 34; kontrole prihvatljivosti</t>
  </si>
  <si>
    <t>Dugo iskustvo u analizi vapnenca; Godišnje sudjelovanje u međulaboratorijskim testiranjima; Vidi procedure za demonstraciju usklađenosti s akreditacijskim laboratorijem sukladno Članku 34.</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</si>
</sst>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 #,##0_-;_-* &quot;-&quot;??_-;_-@_-"/>
    <numFmt numFmtId="182" formatCode="#,##0_ ;\-#,##0\ "/>
    <numFmt numFmtId="183" formatCode="#,##0.0_ ;\-#,##0.0\ "/>
    <numFmt numFmtId="184" formatCode="0.000%"/>
    <numFmt numFmtId="185" formatCode="0.0000%"/>
    <numFmt numFmtId="186" formatCode="_-* #,##0.0_-;\-* #,##0.0_-;_-* &quot;-&quot;??_-;_-@_-"/>
    <numFmt numFmtId="187" formatCode="#,##0_ ;[Red]\-#,##0\ "/>
  </numFmts>
  <fonts count="82">
    <font>
      <sz val="11"/>
      <color theme="1"/>
      <name val="Calibri"/>
      <family val="2"/>
    </font>
    <font>
      <sz val="11"/>
      <color indexed="8"/>
      <name val="Calibri"/>
      <family val="2"/>
    </font>
    <font>
      <sz val="11"/>
      <color indexed="9"/>
      <name val="Calibri"/>
      <family val="2"/>
    </font>
    <font>
      <b/>
      <sz val="11"/>
      <color indexed="8"/>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0"/>
      <name val="Arial"/>
      <family val="2"/>
    </font>
    <font>
      <b/>
      <sz val="10"/>
      <name val="Arial"/>
      <family val="2"/>
    </font>
    <font>
      <u val="single"/>
      <sz val="10"/>
      <color indexed="12"/>
      <name val="Arial"/>
      <family val="2"/>
    </font>
    <font>
      <b/>
      <u val="single"/>
      <sz val="10"/>
      <color indexed="62"/>
      <name val="Arial"/>
      <family val="2"/>
    </font>
    <font>
      <sz val="72"/>
      <color indexed="17"/>
      <name val="Arial"/>
      <family val="2"/>
    </font>
    <font>
      <b/>
      <sz val="14"/>
      <name val="Arial"/>
      <family val="2"/>
    </font>
    <font>
      <b/>
      <sz val="10"/>
      <color indexed="62"/>
      <name val="Arial"/>
      <family val="2"/>
    </font>
    <font>
      <sz val="10"/>
      <color indexed="62"/>
      <name val="Arial"/>
      <family val="2"/>
    </font>
    <font>
      <sz val="14"/>
      <color indexed="18"/>
      <name val="Arial"/>
      <family val="2"/>
    </font>
    <font>
      <sz val="14"/>
      <name val="Arial"/>
      <family val="2"/>
    </font>
    <font>
      <b/>
      <sz val="11"/>
      <color indexed="62"/>
      <name val="Arial"/>
      <family val="2"/>
    </font>
    <font>
      <u val="single"/>
      <sz val="10"/>
      <color indexed="62"/>
      <name val="Arial"/>
      <family val="2"/>
    </font>
    <font>
      <b/>
      <sz val="12"/>
      <color indexed="62"/>
      <name val="Arial"/>
      <family val="2"/>
    </font>
    <font>
      <b/>
      <sz val="10"/>
      <color indexed="10"/>
      <name val="Arial"/>
      <family val="2"/>
    </font>
    <font>
      <i/>
      <sz val="9"/>
      <color indexed="62"/>
      <name val="Arial"/>
      <family val="2"/>
    </font>
    <font>
      <sz val="10"/>
      <color indexed="18"/>
      <name val="Arial"/>
      <family val="2"/>
    </font>
    <font>
      <b/>
      <sz val="18"/>
      <name val="Arial"/>
      <family val="2"/>
    </font>
    <font>
      <sz val="10"/>
      <color indexed="10"/>
      <name val="Arial"/>
      <family val="2"/>
    </font>
    <font>
      <b/>
      <sz val="8"/>
      <name val="Tahoma"/>
      <family val="2"/>
    </font>
    <font>
      <sz val="9"/>
      <name val="Times New Roman"/>
      <family val="1"/>
    </font>
    <font>
      <i/>
      <sz val="8"/>
      <color indexed="62"/>
      <name val="Arial"/>
      <family val="2"/>
    </font>
    <font>
      <b/>
      <i/>
      <sz val="8"/>
      <color indexed="62"/>
      <name val="Arial"/>
      <family val="2"/>
    </font>
    <font>
      <b/>
      <i/>
      <sz val="9"/>
      <color indexed="62"/>
      <name val="Arial"/>
      <family val="2"/>
    </font>
    <font>
      <sz val="10"/>
      <color indexed="56"/>
      <name val="Arial"/>
      <family val="2"/>
    </font>
    <font>
      <sz val="9"/>
      <color indexed="8"/>
      <name val="Arial"/>
      <family val="2"/>
    </font>
    <font>
      <sz val="10"/>
      <color indexed="8"/>
      <name val="Arial"/>
      <family val="2"/>
    </font>
    <font>
      <sz val="9"/>
      <name val="Arial"/>
      <family val="2"/>
    </font>
    <font>
      <b/>
      <sz val="11"/>
      <color indexed="63"/>
      <name val="Calibri"/>
      <family val="2"/>
    </font>
    <font>
      <b/>
      <sz val="11"/>
      <color indexed="52"/>
      <name val="Calibri"/>
      <family val="2"/>
    </font>
    <font>
      <sz val="11"/>
      <color indexed="60"/>
      <name val="Calibri"/>
      <family val="2"/>
    </font>
    <font>
      <u val="single"/>
      <sz val="11"/>
      <color indexed="20"/>
      <name val="Calibri"/>
      <family val="2"/>
    </font>
    <font>
      <i/>
      <sz val="11"/>
      <color indexed="23"/>
      <name val="Calibri"/>
      <family val="2"/>
    </font>
    <font>
      <sz val="11"/>
      <color indexed="10"/>
      <name val="Calibri"/>
      <family val="2"/>
    </font>
    <font>
      <sz val="11"/>
      <color indexed="62"/>
      <name val="Calibri"/>
      <family val="2"/>
    </font>
    <font>
      <b/>
      <sz val="10"/>
      <color indexed="8"/>
      <name val="Arial"/>
      <family val="2"/>
    </font>
    <font>
      <b/>
      <sz val="11"/>
      <color indexed="8"/>
      <name val="Arial"/>
      <family val="2"/>
    </font>
    <font>
      <sz val="11"/>
      <color indexed="8"/>
      <name val="Arial"/>
      <family val="2"/>
    </font>
    <font>
      <sz val="12"/>
      <color indexed="8"/>
      <name val="Arial"/>
      <family val="2"/>
    </font>
    <font>
      <b/>
      <sz val="10"/>
      <color indexed="9"/>
      <name val="Arial"/>
      <family val="2"/>
    </font>
    <font>
      <b/>
      <sz val="12"/>
      <color indexed="9"/>
      <name val="Arial"/>
      <family val="2"/>
    </font>
    <font>
      <i/>
      <sz val="9"/>
      <color indexed="18"/>
      <name val="Arial"/>
      <family val="2"/>
    </font>
    <font>
      <sz val="8"/>
      <name val="Tahoma"/>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F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3F3F76"/>
      <name val="Calibri"/>
      <family val="2"/>
    </font>
    <font>
      <sz val="11"/>
      <color rgb="FFFA7D00"/>
      <name val="Calibri"/>
      <family val="2"/>
    </font>
    <font>
      <b/>
      <sz val="11"/>
      <color theme="0"/>
      <name val="Calibri"/>
      <family val="2"/>
    </font>
    <font>
      <b/>
      <sz val="10"/>
      <color rgb="FFFF0000"/>
      <name val="Arial"/>
      <family val="2"/>
    </font>
    <font>
      <sz val="10"/>
      <color theme="1"/>
      <name val="Arial"/>
      <family val="2"/>
    </font>
    <font>
      <b/>
      <sz val="10"/>
      <color theme="1"/>
      <name val="Arial"/>
      <family val="2"/>
    </font>
    <font>
      <b/>
      <sz val="11"/>
      <color theme="1"/>
      <name val="Arial"/>
      <family val="2"/>
    </font>
    <font>
      <sz val="11"/>
      <color theme="1"/>
      <name val="Arial"/>
      <family val="2"/>
    </font>
    <font>
      <sz val="12"/>
      <color theme="1"/>
      <name val="Arial"/>
      <family val="2"/>
    </font>
    <font>
      <sz val="9"/>
      <color theme="1"/>
      <name val="Arial"/>
      <family val="2"/>
    </font>
    <font>
      <b/>
      <sz val="10"/>
      <color theme="0"/>
      <name val="Arial"/>
      <family val="2"/>
    </font>
    <font>
      <b/>
      <sz val="12"/>
      <color theme="0"/>
      <name val="Arial"/>
      <family val="2"/>
    </font>
    <font>
      <i/>
      <sz val="9"/>
      <color theme="3" tint="-0.24997000396251678"/>
      <name val="Arial"/>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rgb="FF0000FF"/>
        <bgColor indexed="64"/>
      </patternFill>
    </fill>
    <fill>
      <patternFill patternType="solid">
        <fgColor rgb="FFFF9999"/>
        <bgColor indexed="64"/>
      </patternFill>
    </fill>
    <fill>
      <patternFill patternType="solid">
        <fgColor theme="1" tint="0.49998000264167786"/>
        <bgColor indexed="64"/>
      </patternFill>
    </fill>
    <fill>
      <patternFill patternType="lightUp">
        <bgColor indexed="9"/>
      </patternFill>
    </fill>
  </fills>
  <borders count="95">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bottom style="thin"/>
    </border>
    <border>
      <left style="thin"/>
      <right style="thin"/>
      <top style="thin"/>
      <bottom style="thin"/>
    </border>
    <border>
      <left style="medium"/>
      <right/>
      <top style="medium"/>
      <bottom style="thin"/>
    </border>
    <border>
      <left style="medium"/>
      <right>
        <color indexed="63"/>
      </right>
      <top style="thin"/>
      <bottom style="thin"/>
    </border>
    <border>
      <left style="medium"/>
      <right/>
      <top style="thin"/>
      <bottom style="medium"/>
    </border>
    <border>
      <left style="medium"/>
      <right/>
      <top style="medium"/>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color indexed="63"/>
      </top>
      <bottom style="thin"/>
    </border>
    <border>
      <left style="thin"/>
      <right/>
      <top>
        <color indexed="63"/>
      </top>
      <bottom style="thin"/>
    </border>
    <border>
      <left/>
      <right style="thin"/>
      <top/>
      <bottom style="thin"/>
    </border>
    <border>
      <left style="medium"/>
      <right style="medium"/>
      <top style="medium"/>
      <bottom style="medium"/>
    </border>
    <border>
      <left>
        <color indexed="63"/>
      </left>
      <right style="thin"/>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medium"/>
      <top/>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hair"/>
    </border>
    <border>
      <left style="thin"/>
      <right style="thin"/>
      <top style="hair"/>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medium"/>
      <right/>
      <top style="medium"/>
      <bottom/>
    </border>
    <border>
      <left>
        <color indexed="63"/>
      </left>
      <right style="medium"/>
      <top style="medium"/>
      <bottom>
        <color indexed="63"/>
      </bottom>
    </border>
    <border>
      <left style="medium"/>
      <right style="thin"/>
      <top style="medium"/>
      <bottom/>
    </border>
    <border>
      <left style="thin"/>
      <right style="medium"/>
      <top style="medium"/>
      <bottom/>
    </border>
    <border>
      <left style="thin"/>
      <right/>
      <top style="medium"/>
      <bottom style="medium"/>
    </border>
    <border>
      <left style="medium"/>
      <right style="thin"/>
      <top/>
      <bottom style="medium"/>
    </border>
    <border>
      <left style="thin"/>
      <right style="thin"/>
      <top>
        <color indexed="63"/>
      </top>
      <bottom style="medium"/>
    </border>
    <border>
      <left style="thin"/>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thin"/>
      <top style="medium"/>
      <bottom style="thin"/>
    </border>
    <border>
      <left>
        <color indexed="63"/>
      </left>
      <right style="thin"/>
      <top style="thin"/>
      <bottom style="hair"/>
    </border>
    <border>
      <left>
        <color indexed="63"/>
      </left>
      <right style="thin"/>
      <top style="hair"/>
      <bottom style="thin"/>
    </border>
    <border diagonalDown="1">
      <left style="thin"/>
      <right style="medium"/>
      <top style="medium"/>
      <bottom/>
      <diagonal style="thin"/>
    </border>
    <border diagonalDown="1">
      <left style="thin"/>
      <right style="medium"/>
      <top/>
      <bottom style="medium"/>
      <diagonal style="thin"/>
    </border>
    <border>
      <left style="thin"/>
      <right style="medium"/>
      <top/>
      <bottom style="mediu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0" borderId="0" applyNumberFormat="0" applyFont="0" applyFill="0" applyBorder="0" applyProtection="0">
      <alignment horizontal="left" vertical="center" indent="5"/>
    </xf>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 fillId="32" borderId="0" applyNumberFormat="0" applyBorder="0" applyAlignment="0" applyProtection="0"/>
    <xf numFmtId="0" fontId="11" fillId="33" borderId="1" applyNumberFormat="0" applyAlignment="0" applyProtection="0"/>
    <xf numFmtId="0" fontId="4" fillId="34" borderId="0" applyNumberFormat="0" applyBorder="0" applyAlignment="0" applyProtection="0"/>
    <xf numFmtId="0" fontId="55" fillId="35" borderId="0" applyNumberFormat="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56" fillId="36" borderId="5" applyNumberFormat="0" applyAlignment="0" applyProtection="0"/>
    <xf numFmtId="0" fontId="57" fillId="36" borderId="6" applyNumberFormat="0" applyAlignment="0" applyProtection="0"/>
    <xf numFmtId="0" fontId="10" fillId="0" borderId="7" applyNumberFormat="0" applyFill="0" applyAlignment="0" applyProtection="0"/>
    <xf numFmtId="0" fontId="58" fillId="37" borderId="0" applyNumberFormat="0" applyBorder="0" applyAlignment="0" applyProtection="0"/>
    <xf numFmtId="0" fontId="12" fillId="38" borderId="8" applyNumberFormat="0" applyFont="0" applyAlignment="0" applyProtection="0"/>
    <xf numFmtId="0" fontId="0" fillId="39" borderId="9" applyNumberFormat="0" applyFon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40" borderId="0" applyNumberFormat="0" applyBorder="0" applyAlignment="0" applyProtection="0"/>
    <xf numFmtId="0" fontId="12" fillId="0" borderId="0">
      <alignment/>
      <protection/>
    </xf>
    <xf numFmtId="0" fontId="1" fillId="0" borderId="0">
      <alignment/>
      <protection/>
    </xf>
    <xf numFmtId="0" fontId="61" fillId="0" borderId="0" applyNumberFormat="0" applyFill="0" applyBorder="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0" borderId="11" applyNumberFormat="0" applyFill="0" applyAlignment="0" applyProtection="0"/>
    <xf numFmtId="0" fontId="66" fillId="0" borderId="12" applyNumberFormat="0" applyFill="0" applyAlignment="0" applyProtection="0"/>
    <xf numFmtId="0" fontId="66" fillId="0" borderId="0" applyNumberFormat="0" applyFill="0" applyBorder="0" applyAlignment="0" applyProtection="0"/>
    <xf numFmtId="0" fontId="67" fillId="0" borderId="13" applyNumberFormat="0" applyFill="0" applyAlignment="0" applyProtection="0"/>
    <xf numFmtId="0" fontId="68" fillId="41" borderId="6"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14"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42" borderId="15" applyNumberFormat="0" applyAlignment="0" applyProtection="0"/>
    <xf numFmtId="4" fontId="31" fillId="0" borderId="0">
      <alignment/>
      <protection/>
    </xf>
  </cellStyleXfs>
  <cellXfs count="334">
    <xf numFmtId="0" fontId="0" fillId="0" borderId="0" xfId="0" applyFont="1" applyAlignment="1">
      <alignment/>
    </xf>
    <xf numFmtId="0" fontId="12" fillId="43" borderId="0" xfId="64" applyFill="1" applyAlignment="1" applyProtection="1">
      <alignment vertical="center"/>
      <protection/>
    </xf>
    <xf numFmtId="0" fontId="15" fillId="43" borderId="0" xfId="64" applyFont="1" applyFill="1" applyAlignment="1" applyProtection="1">
      <alignment vertical="center"/>
      <protection/>
    </xf>
    <xf numFmtId="0" fontId="16" fillId="43" borderId="0" xfId="64" applyFont="1" applyFill="1" applyAlignment="1" applyProtection="1">
      <alignment vertical="center"/>
      <protection/>
    </xf>
    <xf numFmtId="0" fontId="12" fillId="43" borderId="0" xfId="64" applyNumberFormat="1" applyFont="1" applyFill="1" applyBorder="1" applyAlignment="1" applyProtection="1">
      <alignment vertical="top"/>
      <protection/>
    </xf>
    <xf numFmtId="0" fontId="18" fillId="43" borderId="0" xfId="64" applyFont="1" applyFill="1" applyAlignment="1" applyProtection="1">
      <alignment horizontal="center" vertical="top"/>
      <protection/>
    </xf>
    <xf numFmtId="0" fontId="71" fillId="43" borderId="0" xfId="64" applyNumberFormat="1" applyFont="1" applyFill="1" applyBorder="1" applyAlignment="1" applyProtection="1">
      <alignment vertical="top"/>
      <protection/>
    </xf>
    <xf numFmtId="0" fontId="19" fillId="43" borderId="0" xfId="64" applyFont="1" applyFill="1" applyAlignment="1" applyProtection="1">
      <alignment horizontal="left" vertical="top"/>
      <protection/>
    </xf>
    <xf numFmtId="0" fontId="15" fillId="43" borderId="0" xfId="54" applyFont="1" applyFill="1" applyAlignment="1" applyProtection="1">
      <alignment horizontal="left" vertical="top" wrapText="1"/>
      <protection/>
    </xf>
    <xf numFmtId="0" fontId="18" fillId="43" borderId="0" xfId="64" applyFont="1" applyFill="1" applyAlignment="1" applyProtection="1">
      <alignment vertical="top" wrapText="1"/>
      <protection/>
    </xf>
    <xf numFmtId="0" fontId="18" fillId="43" borderId="0" xfId="64" applyFont="1" applyFill="1" applyAlignment="1" applyProtection="1">
      <alignment horizontal="justify" vertical="top" wrapText="1"/>
      <protection/>
    </xf>
    <xf numFmtId="0" fontId="18" fillId="43" borderId="0" xfId="64" applyFont="1" applyFill="1" applyAlignment="1" applyProtection="1">
      <alignment horizontal="center" vertical="top" wrapText="1"/>
      <protection/>
    </xf>
    <xf numFmtId="0" fontId="20" fillId="44" borderId="0" xfId="64" applyNumberFormat="1" applyFont="1" applyFill="1" applyAlignment="1" applyProtection="1">
      <alignment horizontal="left" vertical="center" wrapText="1"/>
      <protection/>
    </xf>
    <xf numFmtId="0" fontId="22" fillId="43" borderId="0" xfId="64" applyFont="1" applyFill="1" applyAlignment="1" applyProtection="1">
      <alignment horizontal="left" vertical="top" wrapText="1"/>
      <protection/>
    </xf>
    <xf numFmtId="0" fontId="18" fillId="43" borderId="0" xfId="64" applyFont="1" applyFill="1" applyProtection="1">
      <alignment/>
      <protection/>
    </xf>
    <xf numFmtId="0" fontId="19" fillId="43" borderId="0" xfId="64" applyFont="1" applyFill="1" applyProtection="1">
      <alignment/>
      <protection/>
    </xf>
    <xf numFmtId="0" fontId="19" fillId="43" borderId="0" xfId="64" applyFont="1" applyFill="1" applyBorder="1" applyProtection="1">
      <alignment/>
      <protection/>
    </xf>
    <xf numFmtId="0" fontId="12" fillId="43" borderId="0" xfId="64" applyFont="1" applyFill="1" applyProtection="1">
      <alignment/>
      <protection/>
    </xf>
    <xf numFmtId="0" fontId="12" fillId="43" borderId="0" xfId="64" applyFont="1" applyFill="1" applyBorder="1" applyProtection="1">
      <alignment/>
      <protection/>
    </xf>
    <xf numFmtId="0" fontId="18" fillId="43" borderId="0" xfId="64" applyFont="1" applyFill="1" applyAlignment="1" applyProtection="1">
      <alignment horizontal="center" vertical="center"/>
      <protection/>
    </xf>
    <xf numFmtId="0" fontId="24" fillId="43" borderId="0" xfId="64" applyFont="1" applyFill="1" applyAlignment="1" applyProtection="1">
      <alignment horizontal="left" vertical="top" wrapText="1"/>
      <protection/>
    </xf>
    <xf numFmtId="0" fontId="12" fillId="43" borderId="0" xfId="64" applyFont="1" applyFill="1" applyAlignment="1" applyProtection="1">
      <alignment vertical="top"/>
      <protection/>
    </xf>
    <xf numFmtId="0" fontId="27" fillId="43" borderId="0" xfId="64" applyNumberFormat="1" applyFont="1" applyFill="1" applyAlignment="1" applyProtection="1">
      <alignment horizontal="left" vertical="top" wrapText="1"/>
      <protection/>
    </xf>
    <xf numFmtId="0" fontId="12" fillId="43" borderId="0" xfId="64" applyFont="1" applyFill="1" applyBorder="1" applyAlignment="1" applyProtection="1">
      <alignment vertical="top"/>
      <protection/>
    </xf>
    <xf numFmtId="0" fontId="13" fillId="43" borderId="0" xfId="64" applyFont="1" applyFill="1" applyAlignment="1" applyProtection="1">
      <alignment vertical="center"/>
      <protection/>
    </xf>
    <xf numFmtId="0" fontId="12" fillId="43" borderId="16" xfId="64" applyFill="1" applyBorder="1" applyAlignment="1" applyProtection="1">
      <alignment vertical="center"/>
      <protection/>
    </xf>
    <xf numFmtId="0" fontId="12" fillId="43" borderId="17" xfId="64" applyFill="1" applyBorder="1" applyAlignment="1" applyProtection="1">
      <alignment vertical="center"/>
      <protection/>
    </xf>
    <xf numFmtId="0" fontId="12" fillId="43" borderId="18" xfId="64" applyFill="1" applyBorder="1" applyAlignment="1" applyProtection="1">
      <alignment vertical="center"/>
      <protection/>
    </xf>
    <xf numFmtId="14" fontId="12" fillId="43" borderId="19" xfId="64" applyNumberFormat="1" applyFill="1" applyBorder="1" applyAlignment="1" applyProtection="1">
      <alignment horizontal="left" vertical="center"/>
      <protection/>
    </xf>
    <xf numFmtId="0" fontId="12" fillId="43" borderId="20" xfId="64" applyFill="1" applyBorder="1" applyAlignment="1" applyProtection="1">
      <alignment vertical="center"/>
      <protection/>
    </xf>
    <xf numFmtId="0" fontId="12" fillId="43" borderId="21" xfId="64" applyFill="1" applyBorder="1" applyAlignment="1" applyProtection="1">
      <alignment vertical="center"/>
      <protection/>
    </xf>
    <xf numFmtId="0" fontId="12" fillId="43" borderId="19" xfId="64" applyFill="1" applyBorder="1" applyAlignment="1" applyProtection="1">
      <alignment vertical="center"/>
      <protection/>
    </xf>
    <xf numFmtId="0" fontId="12" fillId="43" borderId="22" xfId="64" applyFill="1" applyBorder="1" applyAlignment="1" applyProtection="1">
      <alignment vertical="center"/>
      <protection/>
    </xf>
    <xf numFmtId="0" fontId="12" fillId="43" borderId="23" xfId="64" applyFill="1" applyBorder="1" applyAlignment="1" applyProtection="1">
      <alignment vertical="center"/>
      <protection/>
    </xf>
    <xf numFmtId="0" fontId="12" fillId="43" borderId="24" xfId="64" applyFill="1" applyBorder="1" applyAlignment="1" applyProtection="1">
      <alignment vertical="center"/>
      <protection/>
    </xf>
    <xf numFmtId="0" fontId="28" fillId="0" borderId="0" xfId="64" applyFont="1" applyProtection="1">
      <alignment/>
      <protection/>
    </xf>
    <xf numFmtId="0" fontId="12" fillId="0" borderId="0" xfId="64" applyFont="1" applyProtection="1">
      <alignment/>
      <protection/>
    </xf>
    <xf numFmtId="0" fontId="3" fillId="0" borderId="25" xfId="65" applyFont="1" applyBorder="1" applyProtection="1">
      <alignment/>
      <protection/>
    </xf>
    <xf numFmtId="0" fontId="3" fillId="0" borderId="25" xfId="65" applyFont="1" applyBorder="1" applyAlignment="1" applyProtection="1">
      <alignment wrapText="1"/>
      <protection/>
    </xf>
    <xf numFmtId="0" fontId="12" fillId="0" borderId="0" xfId="64" applyProtection="1">
      <alignment/>
      <protection/>
    </xf>
    <xf numFmtId="0" fontId="12" fillId="0" borderId="26" xfId="64" applyBorder="1" applyAlignment="1" applyProtection="1">
      <alignment horizontal="center" vertical="top"/>
      <protection/>
    </xf>
    <xf numFmtId="0" fontId="13" fillId="43" borderId="0" xfId="64" applyFont="1" applyFill="1" applyAlignment="1" applyProtection="1">
      <alignment horizontal="left" vertical="center" wrapText="1"/>
      <protection/>
    </xf>
    <xf numFmtId="0" fontId="12" fillId="43" borderId="27" xfId="64" applyFill="1" applyBorder="1" applyAlignment="1" applyProtection="1">
      <alignment horizontal="left" vertical="center" wrapText="1"/>
      <protection/>
    </xf>
    <xf numFmtId="0" fontId="12" fillId="43" borderId="28" xfId="64" applyFill="1" applyBorder="1" applyAlignment="1" applyProtection="1">
      <alignment horizontal="left" vertical="center" wrapText="1"/>
      <protection/>
    </xf>
    <xf numFmtId="0" fontId="12" fillId="43" borderId="29" xfId="64" applyFill="1" applyBorder="1" applyAlignment="1" applyProtection="1">
      <alignment horizontal="left" vertical="center" wrapText="1"/>
      <protection/>
    </xf>
    <xf numFmtId="0" fontId="12" fillId="0" borderId="0" xfId="64" applyAlignment="1" applyProtection="1">
      <alignment wrapText="1"/>
      <protection/>
    </xf>
    <xf numFmtId="0" fontId="17" fillId="43" borderId="0" xfId="64" applyNumberFormat="1" applyFont="1" applyFill="1" applyBorder="1" applyAlignment="1" applyProtection="1">
      <alignment horizontal="left" vertical="top" wrapText="1"/>
      <protection/>
    </xf>
    <xf numFmtId="0" fontId="19" fillId="43" borderId="0" xfId="64" applyFont="1" applyFill="1" applyAlignment="1" applyProtection="1">
      <alignment horizontal="left" vertical="top" wrapText="1"/>
      <protection/>
    </xf>
    <xf numFmtId="0" fontId="18" fillId="43" borderId="0" xfId="64" applyFont="1" applyFill="1" applyAlignment="1" applyProtection="1">
      <alignment horizontal="left" wrapText="1"/>
      <protection/>
    </xf>
    <xf numFmtId="0" fontId="19" fillId="43" borderId="0" xfId="64" applyFont="1" applyFill="1" applyAlignment="1" applyProtection="1">
      <alignment horizontal="left" wrapText="1"/>
      <protection/>
    </xf>
    <xf numFmtId="0" fontId="23" fillId="43" borderId="0" xfId="54" applyFont="1" applyFill="1" applyAlignment="1" applyProtection="1">
      <alignment horizontal="left" wrapText="1"/>
      <protection/>
    </xf>
    <xf numFmtId="0" fontId="12" fillId="45" borderId="0" xfId="64" applyFont="1" applyFill="1" applyAlignment="1" applyProtection="1">
      <alignment horizontal="left" vertical="top" wrapText="1"/>
      <protection/>
    </xf>
    <xf numFmtId="0" fontId="23" fillId="43" borderId="0" xfId="64" applyFont="1" applyFill="1" applyAlignment="1" applyProtection="1">
      <alignment horizontal="left" vertical="top" wrapText="1"/>
      <protection/>
    </xf>
    <xf numFmtId="0" fontId="26" fillId="43" borderId="25" xfId="64" applyFont="1" applyFill="1" applyBorder="1" applyAlignment="1" applyProtection="1">
      <alignment horizontal="left" vertical="top" wrapText="1"/>
      <protection/>
    </xf>
    <xf numFmtId="0" fontId="19" fillId="43" borderId="0" xfId="64" applyFont="1" applyFill="1" applyBorder="1" applyAlignment="1" applyProtection="1">
      <alignment horizontal="left" vertical="top" wrapText="1"/>
      <protection/>
    </xf>
    <xf numFmtId="0" fontId="29" fillId="43" borderId="0" xfId="64" applyNumberFormat="1" applyFont="1" applyFill="1" applyAlignment="1" applyProtection="1">
      <alignment horizontal="left" vertical="top" wrapText="1"/>
      <protection/>
    </xf>
    <xf numFmtId="0" fontId="13" fillId="46" borderId="30" xfId="64" applyNumberFormat="1" applyFont="1" applyFill="1" applyBorder="1" applyAlignment="1" applyProtection="1">
      <alignment horizontal="left" vertical="center" wrapText="1"/>
      <protection/>
    </xf>
    <xf numFmtId="0" fontId="12" fillId="0" borderId="0" xfId="64" applyProtection="1" quotePrefix="1">
      <alignment/>
      <protection/>
    </xf>
    <xf numFmtId="0" fontId="18" fillId="43" borderId="0" xfId="64" applyFont="1" applyFill="1" applyAlignment="1" applyProtection="1">
      <alignment horizontal="lef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31" xfId="0" applyBorder="1" applyAlignment="1" applyProtection="1">
      <alignment/>
      <protection/>
    </xf>
    <xf numFmtId="0" fontId="12" fillId="47" borderId="32" xfId="0" applyFont="1" applyFill="1" applyBorder="1" applyAlignment="1" applyProtection="1">
      <alignment/>
      <protection/>
    </xf>
    <xf numFmtId="0" fontId="0" fillId="0" borderId="33" xfId="0" applyBorder="1" applyAlignment="1" applyProtection="1">
      <alignment/>
      <protection/>
    </xf>
    <xf numFmtId="14" fontId="0" fillId="22" borderId="34" xfId="0" applyNumberFormat="1" applyFill="1" applyBorder="1" applyAlignment="1" applyProtection="1">
      <alignment horizontal="left"/>
      <protection/>
    </xf>
    <xf numFmtId="0" fontId="0" fillId="34" borderId="30" xfId="0" applyFill="1" applyBorder="1" applyAlignment="1" applyProtection="1">
      <alignment/>
      <protection/>
    </xf>
    <xf numFmtId="0" fontId="0" fillId="34" borderId="35" xfId="0" applyFill="1" applyBorder="1" applyAlignment="1" applyProtection="1">
      <alignment/>
      <protection/>
    </xf>
    <xf numFmtId="0" fontId="0" fillId="34" borderId="36" xfId="0" applyFill="1" applyBorder="1" applyAlignment="1" applyProtection="1">
      <alignment/>
      <protection/>
    </xf>
    <xf numFmtId="0" fontId="0" fillId="0" borderId="37" xfId="0" applyBorder="1" applyAlignment="1" applyProtection="1">
      <alignment/>
      <protection/>
    </xf>
    <xf numFmtId="0" fontId="0" fillId="48" borderId="38" xfId="0" applyFill="1" applyBorder="1" applyAlignment="1" applyProtection="1">
      <alignment/>
      <protection/>
    </xf>
    <xf numFmtId="0" fontId="0" fillId="0" borderId="39" xfId="0" applyBorder="1" applyAlignment="1" applyProtection="1">
      <alignment/>
      <protection/>
    </xf>
    <xf numFmtId="0" fontId="0" fillId="45" borderId="40" xfId="0" applyFill="1" applyBorder="1" applyAlignment="1" applyProtection="1">
      <alignment/>
      <protection/>
    </xf>
    <xf numFmtId="0" fontId="13" fillId="0" borderId="0" xfId="0" applyFont="1" applyBorder="1" applyAlignment="1" applyProtection="1">
      <alignment/>
      <protection/>
    </xf>
    <xf numFmtId="0" fontId="0" fillId="49" borderId="0" xfId="0" applyFill="1" applyAlignment="1" applyProtection="1">
      <alignment/>
      <protection/>
    </xf>
    <xf numFmtId="0" fontId="0" fillId="49" borderId="0" xfId="0" applyFill="1" applyBorder="1" applyAlignment="1" applyProtection="1">
      <alignment/>
      <protection/>
    </xf>
    <xf numFmtId="0" fontId="12" fillId="49" borderId="0" xfId="0" applyFont="1" applyFill="1" applyAlignment="1" applyProtection="1">
      <alignment/>
      <protection/>
    </xf>
    <xf numFmtId="0" fontId="12" fillId="49" borderId="0" xfId="0" applyFont="1" applyFill="1" applyBorder="1" applyAlignment="1" applyProtection="1">
      <alignment/>
      <protection/>
    </xf>
    <xf numFmtId="0" fontId="0" fillId="0" borderId="0" xfId="0" applyFill="1" applyBorder="1" applyAlignment="1" applyProtection="1">
      <alignment/>
      <protection/>
    </xf>
    <xf numFmtId="0" fontId="13" fillId="0" borderId="19" xfId="0" applyFont="1" applyBorder="1" applyAlignment="1" applyProtection="1">
      <alignment/>
      <protection/>
    </xf>
    <xf numFmtId="0" fontId="13" fillId="0" borderId="20" xfId="0" applyFont="1" applyBorder="1" applyAlignment="1" applyProtection="1">
      <alignment/>
      <protection/>
    </xf>
    <xf numFmtId="0" fontId="0" fillId="0" borderId="41" xfId="0" applyBorder="1" applyAlignment="1" applyProtection="1">
      <alignment/>
      <protection/>
    </xf>
    <xf numFmtId="14" fontId="0" fillId="22" borderId="42" xfId="0" applyNumberFormat="1" applyFill="1" applyBorder="1" applyAlignment="1" applyProtection="1">
      <alignment horizontal="center"/>
      <protection/>
    </xf>
    <xf numFmtId="0" fontId="0" fillId="34" borderId="43" xfId="0" applyFill="1" applyBorder="1" applyAlignment="1" applyProtection="1">
      <alignment/>
      <protection/>
    </xf>
    <xf numFmtId="0" fontId="12" fillId="34" borderId="43" xfId="0" applyFont="1" applyFill="1" applyBorder="1" applyAlignment="1" applyProtection="1">
      <alignment/>
      <protection/>
    </xf>
    <xf numFmtId="0" fontId="0" fillId="34" borderId="44" xfId="0" applyFill="1" applyBorder="1" applyAlignment="1" applyProtection="1">
      <alignment/>
      <protection/>
    </xf>
    <xf numFmtId="14" fontId="0" fillId="22" borderId="45" xfId="0" applyNumberFormat="1" applyFill="1" applyBorder="1" applyAlignment="1" applyProtection="1">
      <alignment horizontal="center"/>
      <protection/>
    </xf>
    <xf numFmtId="0" fontId="0" fillId="34" borderId="46" xfId="0" applyFill="1" applyBorder="1" applyAlignment="1" applyProtection="1">
      <alignment/>
      <protection/>
    </xf>
    <xf numFmtId="0" fontId="12" fillId="34" borderId="46" xfId="0" applyFont="1" applyFill="1" applyBorder="1" applyAlignment="1" applyProtection="1">
      <alignment/>
      <protection/>
    </xf>
    <xf numFmtId="0" fontId="0" fillId="34" borderId="47" xfId="0" applyFill="1" applyBorder="1" applyAlignment="1" applyProtection="1">
      <alignment/>
      <protection/>
    </xf>
    <xf numFmtId="14" fontId="0" fillId="22" borderId="48" xfId="0" applyNumberFormat="1" applyFill="1" applyBorder="1" applyAlignment="1" applyProtection="1">
      <alignment horizontal="center"/>
      <protection/>
    </xf>
    <xf numFmtId="0" fontId="0" fillId="34" borderId="49" xfId="0" applyFill="1" applyBorder="1" applyAlignment="1" applyProtection="1">
      <alignment/>
      <protection/>
    </xf>
    <xf numFmtId="0" fontId="0" fillId="34" borderId="50" xfId="0" applyFill="1" applyBorder="1" applyAlignment="1" applyProtection="1">
      <alignment/>
      <protection/>
    </xf>
    <xf numFmtId="0" fontId="0" fillId="48" borderId="0" xfId="0" applyFill="1" applyAlignment="1" applyProtection="1">
      <alignment/>
      <protection/>
    </xf>
    <xf numFmtId="0" fontId="13" fillId="0" borderId="0" xfId="0" applyFont="1" applyFill="1" applyAlignment="1" applyProtection="1">
      <alignment/>
      <protection/>
    </xf>
    <xf numFmtId="0" fontId="12" fillId="45" borderId="0" xfId="0" applyFont="1" applyFill="1" applyBorder="1" applyAlignment="1" applyProtection="1">
      <alignment horizontal="left" vertical="top" wrapText="1"/>
      <protection/>
    </xf>
    <xf numFmtId="0" fontId="28" fillId="50" borderId="0" xfId="64" applyFont="1" applyFill="1" applyProtection="1">
      <alignment/>
      <protection/>
    </xf>
    <xf numFmtId="0" fontId="12" fillId="50" borderId="0" xfId="64" applyFont="1" applyFill="1" applyProtection="1">
      <alignment/>
      <protection/>
    </xf>
    <xf numFmtId="0" fontId="12" fillId="51" borderId="0" xfId="64" applyFont="1" applyFill="1" applyProtection="1">
      <alignment/>
      <protection/>
    </xf>
    <xf numFmtId="0" fontId="12" fillId="51" borderId="0" xfId="64" applyFont="1" applyFill="1" applyAlignment="1" applyProtection="1">
      <alignment horizontal="center"/>
      <protection/>
    </xf>
    <xf numFmtId="0" fontId="72" fillId="51" borderId="0" xfId="0" applyFont="1" applyFill="1" applyAlignment="1" applyProtection="1">
      <alignment/>
      <protection/>
    </xf>
    <xf numFmtId="0" fontId="72" fillId="51" borderId="0" xfId="0" applyFont="1" applyFill="1" applyAlignment="1" applyProtection="1">
      <alignment horizontal="center"/>
      <protection/>
    </xf>
    <xf numFmtId="0" fontId="72" fillId="50" borderId="0" xfId="0" applyFont="1" applyFill="1" applyAlignment="1" applyProtection="1">
      <alignment horizontal="center"/>
      <protection/>
    </xf>
    <xf numFmtId="0" fontId="72" fillId="50" borderId="0" xfId="0" applyFont="1" applyFill="1" applyAlignment="1" applyProtection="1">
      <alignment/>
      <protection/>
    </xf>
    <xf numFmtId="10" fontId="72" fillId="51" borderId="26" xfId="61" applyNumberFormat="1" applyFont="1" applyFill="1" applyBorder="1" applyAlignment="1" applyProtection="1">
      <alignment/>
      <protection/>
    </xf>
    <xf numFmtId="10" fontId="72" fillId="52" borderId="26" xfId="61" applyNumberFormat="1" applyFont="1" applyFill="1" applyBorder="1" applyAlignment="1" applyProtection="1">
      <alignment horizontal="center"/>
      <protection/>
    </xf>
    <xf numFmtId="0" fontId="73" fillId="51" borderId="51" xfId="0" applyFont="1" applyFill="1" applyBorder="1" applyAlignment="1" applyProtection="1">
      <alignment horizontal="center"/>
      <protection/>
    </xf>
    <xf numFmtId="0" fontId="72" fillId="51" borderId="26" xfId="0" applyFont="1" applyFill="1" applyBorder="1" applyAlignment="1" applyProtection="1">
      <alignment/>
      <protection/>
    </xf>
    <xf numFmtId="0" fontId="72" fillId="52" borderId="48" xfId="61" applyNumberFormat="1" applyFont="1" applyFill="1" applyBorder="1" applyAlignment="1" applyProtection="1">
      <alignment horizontal="center"/>
      <protection/>
    </xf>
    <xf numFmtId="0" fontId="72" fillId="50" borderId="52" xfId="0" applyFont="1" applyFill="1" applyBorder="1" applyAlignment="1" applyProtection="1">
      <alignment/>
      <protection/>
    </xf>
    <xf numFmtId="171" fontId="72" fillId="52" borderId="26" xfId="79" applyFont="1" applyFill="1" applyBorder="1" applyAlignment="1" applyProtection="1">
      <alignment/>
      <protection/>
    </xf>
    <xf numFmtId="10" fontId="72" fillId="51" borderId="26" xfId="61" applyNumberFormat="1" applyFont="1" applyFill="1" applyBorder="1" applyAlignment="1" applyProtection="1">
      <alignment horizontal="right"/>
      <protection/>
    </xf>
    <xf numFmtId="0" fontId="72" fillId="51" borderId="0" xfId="0" applyFont="1" applyFill="1" applyAlignment="1" applyProtection="1">
      <alignment vertical="center"/>
      <protection/>
    </xf>
    <xf numFmtId="0" fontId="74" fillId="50" borderId="53" xfId="0" applyFont="1" applyFill="1" applyBorder="1" applyAlignment="1" applyProtection="1">
      <alignment horizontal="center" vertical="center"/>
      <protection/>
    </xf>
    <xf numFmtId="0" fontId="74" fillId="50" borderId="54" xfId="0" applyFont="1" applyFill="1" applyBorder="1" applyAlignment="1" applyProtection="1">
      <alignment horizontal="center" vertical="center"/>
      <protection/>
    </xf>
    <xf numFmtId="0" fontId="74" fillId="50" borderId="55" xfId="0" applyFont="1" applyFill="1" applyBorder="1" applyAlignment="1" applyProtection="1">
      <alignment horizontal="center" vertical="center"/>
      <protection/>
    </xf>
    <xf numFmtId="0" fontId="72" fillId="50" borderId="0" xfId="0" applyFont="1" applyFill="1" applyAlignment="1" applyProtection="1">
      <alignment vertical="center"/>
      <protection/>
    </xf>
    <xf numFmtId="183" fontId="75" fillId="50" borderId="56" xfId="79" applyNumberFormat="1" applyFont="1" applyFill="1" applyBorder="1" applyAlignment="1" applyProtection="1">
      <alignment horizontal="center" vertical="center"/>
      <protection/>
    </xf>
    <xf numFmtId="183" fontId="75" fillId="50" borderId="45" xfId="79" applyNumberFormat="1" applyFont="1" applyFill="1" applyBorder="1" applyAlignment="1" applyProtection="1">
      <alignment horizontal="center" vertical="center"/>
      <protection/>
    </xf>
    <xf numFmtId="183" fontId="75" fillId="50" borderId="57" xfId="79" applyNumberFormat="1" applyFont="1" applyFill="1" applyBorder="1" applyAlignment="1" applyProtection="1">
      <alignment horizontal="center" vertical="center"/>
      <protection/>
    </xf>
    <xf numFmtId="0" fontId="74" fillId="50" borderId="58" xfId="0" applyFont="1" applyFill="1" applyBorder="1" applyAlignment="1" applyProtection="1">
      <alignment horizontal="center" vertical="center"/>
      <protection/>
    </xf>
    <xf numFmtId="183" fontId="75" fillId="53" borderId="59" xfId="79" applyNumberFormat="1" applyFont="1" applyFill="1" applyBorder="1" applyAlignment="1" applyProtection="1">
      <alignment horizontal="center" vertical="center"/>
      <protection/>
    </xf>
    <xf numFmtId="183" fontId="75" fillId="53" borderId="60" xfId="79" applyNumberFormat="1" applyFont="1" applyFill="1" applyBorder="1" applyAlignment="1" applyProtection="1">
      <alignment horizontal="center" vertical="center"/>
      <protection/>
    </xf>
    <xf numFmtId="183" fontId="75" fillId="53" borderId="61" xfId="79" applyNumberFormat="1" applyFont="1" applyFill="1" applyBorder="1" applyAlignment="1" applyProtection="1">
      <alignment horizontal="center" vertical="center"/>
      <protection/>
    </xf>
    <xf numFmtId="0" fontId="72" fillId="51" borderId="26" xfId="0" applyFont="1" applyFill="1" applyBorder="1" applyAlignment="1" applyProtection="1">
      <alignment horizontal="center" vertical="center"/>
      <protection/>
    </xf>
    <xf numFmtId="0" fontId="74" fillId="50" borderId="62" xfId="0" applyFont="1" applyFill="1" applyBorder="1" applyAlignment="1" applyProtection="1">
      <alignment horizontal="center" vertical="center"/>
      <protection/>
    </xf>
    <xf numFmtId="183" fontId="75" fillId="53" borderId="63" xfId="79" applyNumberFormat="1" applyFont="1" applyFill="1" applyBorder="1" applyAlignment="1" applyProtection="1">
      <alignment horizontal="center" vertical="center"/>
      <protection/>
    </xf>
    <xf numFmtId="183" fontId="75" fillId="53" borderId="26" xfId="79" applyNumberFormat="1" applyFont="1" applyFill="1" applyBorder="1" applyAlignment="1" applyProtection="1">
      <alignment horizontal="center" vertical="center"/>
      <protection/>
    </xf>
    <xf numFmtId="183" fontId="75" fillId="53" borderId="64" xfId="79" applyNumberFormat="1" applyFont="1" applyFill="1" applyBorder="1" applyAlignment="1" applyProtection="1">
      <alignment horizontal="center" vertical="center"/>
      <protection/>
    </xf>
    <xf numFmtId="0" fontId="74" fillId="50" borderId="65" xfId="0" applyFont="1" applyFill="1" applyBorder="1" applyAlignment="1" applyProtection="1">
      <alignment horizontal="center" vertical="center"/>
      <protection/>
    </xf>
    <xf numFmtId="183" fontId="75" fillId="53" borderId="66" xfId="79" applyNumberFormat="1" applyFont="1" applyFill="1" applyBorder="1" applyAlignment="1" applyProtection="1">
      <alignment horizontal="center" vertical="center"/>
      <protection/>
    </xf>
    <xf numFmtId="183" fontId="75" fillId="53" borderId="67" xfId="79" applyNumberFormat="1" applyFont="1" applyFill="1" applyBorder="1" applyAlignment="1" applyProtection="1">
      <alignment horizontal="center" vertical="center"/>
      <protection/>
    </xf>
    <xf numFmtId="183" fontId="75" fillId="53" borderId="68" xfId="79" applyNumberFormat="1" applyFont="1" applyFill="1" applyBorder="1" applyAlignment="1" applyProtection="1">
      <alignment horizontal="center" vertical="center"/>
      <protection/>
    </xf>
    <xf numFmtId="181" fontId="72" fillId="39" borderId="26" xfId="79" applyNumberFormat="1" applyFont="1" applyFill="1" applyBorder="1" applyAlignment="1" applyProtection="1">
      <alignment/>
      <protection locked="0"/>
    </xf>
    <xf numFmtId="10" fontId="72" fillId="39" borderId="26" xfId="61" applyNumberFormat="1" applyFont="1" applyFill="1" applyBorder="1" applyAlignment="1" applyProtection="1">
      <alignment horizontal="center"/>
      <protection locked="0"/>
    </xf>
    <xf numFmtId="0" fontId="72" fillId="39" borderId="69" xfId="61" applyNumberFormat="1" applyFont="1" applyFill="1" applyBorder="1" applyAlignment="1" applyProtection="1">
      <alignment horizontal="center"/>
      <protection locked="0"/>
    </xf>
    <xf numFmtId="10" fontId="72" fillId="39" borderId="70" xfId="61" applyNumberFormat="1" applyFont="1" applyFill="1" applyBorder="1" applyAlignment="1" applyProtection="1">
      <alignment horizontal="center"/>
      <protection locked="0"/>
    </xf>
    <xf numFmtId="10" fontId="72" fillId="39" borderId="26" xfId="61" applyNumberFormat="1" applyFont="1" applyFill="1" applyBorder="1" applyAlignment="1" applyProtection="1">
      <alignment horizontal="right"/>
      <protection locked="0"/>
    </xf>
    <xf numFmtId="0" fontId="75" fillId="51" borderId="0" xfId="0" applyFont="1" applyFill="1" applyAlignment="1" applyProtection="1">
      <alignment/>
      <protection/>
    </xf>
    <xf numFmtId="0" fontId="75" fillId="51" borderId="0" xfId="0" applyFont="1" applyFill="1" applyAlignment="1" applyProtection="1">
      <alignment wrapText="1"/>
      <protection/>
    </xf>
    <xf numFmtId="0" fontId="75" fillId="51" borderId="0" xfId="0" applyFont="1" applyFill="1" applyAlignment="1" applyProtection="1">
      <alignment horizontal="center" vertical="center"/>
      <protection/>
    </xf>
    <xf numFmtId="0" fontId="75" fillId="51" borderId="0" xfId="0" applyFont="1" applyFill="1" applyAlignment="1" applyProtection="1">
      <alignment horizontal="center"/>
      <protection/>
    </xf>
    <xf numFmtId="0" fontId="76" fillId="51" borderId="0" xfId="0" applyFont="1" applyFill="1" applyAlignment="1" applyProtection="1">
      <alignment vertical="center"/>
      <protection/>
    </xf>
    <xf numFmtId="0" fontId="76" fillId="50" borderId="0" xfId="0" applyFont="1" applyFill="1" applyAlignment="1" applyProtection="1">
      <alignment vertical="center"/>
      <protection/>
    </xf>
    <xf numFmtId="0" fontId="76" fillId="51" borderId="0" xfId="0" applyFont="1" applyFill="1" applyAlignment="1" applyProtection="1">
      <alignment horizontal="center" vertical="center"/>
      <protection/>
    </xf>
    <xf numFmtId="0" fontId="75" fillId="51" borderId="0" xfId="0" applyFont="1" applyFill="1" applyAlignment="1" applyProtection="1">
      <alignment vertical="center"/>
      <protection/>
    </xf>
    <xf numFmtId="183" fontId="75" fillId="52" borderId="16" xfId="79" applyNumberFormat="1" applyFont="1" applyFill="1" applyBorder="1" applyAlignment="1" applyProtection="1">
      <alignment horizontal="center" vertical="center"/>
      <protection/>
    </xf>
    <xf numFmtId="0" fontId="74" fillId="52" borderId="18" xfId="0" applyFont="1" applyFill="1" applyBorder="1" applyAlignment="1" applyProtection="1">
      <alignment horizontal="center" vertical="center"/>
      <protection/>
    </xf>
    <xf numFmtId="0" fontId="75" fillId="50" borderId="0" xfId="0" applyFont="1" applyFill="1" applyAlignment="1" applyProtection="1">
      <alignment vertical="center"/>
      <protection/>
    </xf>
    <xf numFmtId="0" fontId="75" fillId="51" borderId="26" xfId="0" applyFont="1" applyFill="1" applyBorder="1" applyAlignment="1" applyProtection="1">
      <alignment horizontal="center" vertical="center"/>
      <protection/>
    </xf>
    <xf numFmtId="183" fontId="75" fillId="52" borderId="19" xfId="79" applyNumberFormat="1" applyFont="1" applyFill="1" applyBorder="1" applyAlignment="1" applyProtection="1">
      <alignment horizontal="center" vertical="center"/>
      <protection/>
    </xf>
    <xf numFmtId="0" fontId="74" fillId="52" borderId="21" xfId="0" applyFont="1" applyFill="1" applyBorder="1" applyAlignment="1" applyProtection="1">
      <alignment horizontal="center" vertical="center"/>
      <protection/>
    </xf>
    <xf numFmtId="0" fontId="77" fillId="50" borderId="20" xfId="0" applyFont="1" applyFill="1" applyBorder="1" applyAlignment="1" applyProtection="1">
      <alignment horizontal="left" vertical="center" wrapText="1"/>
      <protection/>
    </xf>
    <xf numFmtId="0" fontId="75" fillId="50" borderId="0" xfId="0" applyFont="1" applyFill="1" applyAlignment="1" applyProtection="1">
      <alignment wrapText="1"/>
      <protection/>
    </xf>
    <xf numFmtId="0" fontId="75" fillId="50" borderId="0" xfId="0" applyFont="1" applyFill="1" applyAlignment="1" applyProtection="1">
      <alignment/>
      <protection/>
    </xf>
    <xf numFmtId="0" fontId="75" fillId="50" borderId="0" xfId="0" applyFont="1" applyFill="1" applyAlignment="1" applyProtection="1">
      <alignment horizontal="center" vertical="center"/>
      <protection/>
    </xf>
    <xf numFmtId="0" fontId="75" fillId="50" borderId="0" xfId="0" applyFont="1" applyFill="1" applyAlignment="1" applyProtection="1">
      <alignment horizontal="center"/>
      <protection/>
    </xf>
    <xf numFmtId="183" fontId="75" fillId="52" borderId="22" xfId="79" applyNumberFormat="1" applyFont="1" applyFill="1" applyBorder="1" applyAlignment="1" applyProtection="1">
      <alignment horizontal="center" vertical="center"/>
      <protection/>
    </xf>
    <xf numFmtId="0" fontId="74" fillId="52" borderId="24" xfId="0" applyFont="1" applyFill="1" applyBorder="1" applyAlignment="1" applyProtection="1">
      <alignment horizontal="center" vertical="center"/>
      <protection/>
    </xf>
    <xf numFmtId="0" fontId="72" fillId="39" borderId="59" xfId="0" applyFont="1" applyFill="1" applyBorder="1" applyAlignment="1" applyProtection="1">
      <alignment vertical="center" wrapText="1"/>
      <protection locked="0"/>
    </xf>
    <xf numFmtId="0" fontId="75" fillId="39" borderId="59" xfId="0" applyFont="1" applyFill="1" applyBorder="1" applyAlignment="1" applyProtection="1">
      <alignment horizontal="center" vertical="center"/>
      <protection locked="0"/>
    </xf>
    <xf numFmtId="0" fontId="75" fillId="39" borderId="60" xfId="0" applyFont="1" applyFill="1" applyBorder="1" applyAlignment="1" applyProtection="1">
      <alignment horizontal="center" vertical="center"/>
      <protection locked="0"/>
    </xf>
    <xf numFmtId="0" fontId="72" fillId="39" borderId="63" xfId="0" applyFont="1" applyFill="1" applyBorder="1" applyAlignment="1" applyProtection="1">
      <alignment vertical="center" wrapText="1"/>
      <protection locked="0"/>
    </xf>
    <xf numFmtId="0" fontId="77" fillId="39" borderId="26" xfId="0" applyFont="1" applyFill="1" applyBorder="1" applyAlignment="1" applyProtection="1">
      <alignment horizontal="left" vertical="center" wrapText="1"/>
      <protection locked="0"/>
    </xf>
    <xf numFmtId="0" fontId="77" fillId="39" borderId="19" xfId="0" applyFont="1" applyFill="1" applyBorder="1" applyAlignment="1" applyProtection="1">
      <alignment vertical="center" wrapText="1"/>
      <protection locked="0"/>
    </xf>
    <xf numFmtId="0" fontId="75" fillId="39" borderId="63" xfId="0" applyFont="1" applyFill="1" applyBorder="1" applyAlignment="1" applyProtection="1">
      <alignment horizontal="center" vertical="center"/>
      <protection locked="0"/>
    </xf>
    <xf numFmtId="0" fontId="75" fillId="39" borderId="26" xfId="0" applyFont="1" applyFill="1" applyBorder="1" applyAlignment="1" applyProtection="1">
      <alignment horizontal="center" vertical="center"/>
      <protection locked="0"/>
    </xf>
    <xf numFmtId="0" fontId="77" fillId="39" borderId="64" xfId="0" applyFont="1" applyFill="1" applyBorder="1" applyAlignment="1" applyProtection="1">
      <alignment vertical="center" wrapText="1"/>
      <protection locked="0"/>
    </xf>
    <xf numFmtId="0" fontId="77" fillId="39" borderId="20" xfId="0" applyFont="1" applyFill="1" applyBorder="1" applyAlignment="1" applyProtection="1">
      <alignment horizontal="left" vertical="center" wrapText="1"/>
      <protection locked="0"/>
    </xf>
    <xf numFmtId="0" fontId="72" fillId="39" borderId="66" xfId="0" applyFont="1" applyFill="1" applyBorder="1" applyAlignment="1" applyProtection="1">
      <alignment vertical="center" wrapText="1"/>
      <protection locked="0"/>
    </xf>
    <xf numFmtId="0" fontId="77" fillId="39" borderId="23" xfId="0" applyFont="1" applyFill="1" applyBorder="1" applyAlignment="1" applyProtection="1">
      <alignment horizontal="left" vertical="center" wrapText="1"/>
      <protection locked="0"/>
    </xf>
    <xf numFmtId="0" fontId="77" fillId="39" borderId="22" xfId="0" applyFont="1" applyFill="1" applyBorder="1" applyAlignment="1" applyProtection="1">
      <alignment vertical="center" wrapText="1"/>
      <protection locked="0"/>
    </xf>
    <xf numFmtId="0" fontId="75" fillId="39" borderId="66" xfId="0" applyFont="1" applyFill="1" applyBorder="1" applyAlignment="1" applyProtection="1">
      <alignment horizontal="center" vertical="center"/>
      <protection locked="0"/>
    </xf>
    <xf numFmtId="0" fontId="75" fillId="39" borderId="67" xfId="0" applyFont="1" applyFill="1" applyBorder="1" applyAlignment="1" applyProtection="1">
      <alignment horizontal="center" vertical="center"/>
      <protection locked="0"/>
    </xf>
    <xf numFmtId="0" fontId="77" fillId="39" borderId="59" xfId="0" applyFont="1" applyFill="1" applyBorder="1" applyAlignment="1" applyProtection="1">
      <alignment vertical="center" wrapText="1"/>
      <protection locked="0"/>
    </xf>
    <xf numFmtId="0" fontId="77" fillId="39" borderId="63" xfId="0" applyFont="1" applyFill="1" applyBorder="1" applyAlignment="1" applyProtection="1">
      <alignment vertical="center" wrapText="1"/>
      <protection locked="0"/>
    </xf>
    <xf numFmtId="0" fontId="77" fillId="39" borderId="66" xfId="0" applyFont="1" applyFill="1" applyBorder="1" applyAlignment="1" applyProtection="1">
      <alignment vertical="center" wrapText="1"/>
      <protection locked="0"/>
    </xf>
    <xf numFmtId="0" fontId="78" fillId="54" borderId="53" xfId="0" applyFont="1" applyFill="1" applyBorder="1" applyAlignment="1" applyProtection="1">
      <alignment horizontal="center" vertical="center"/>
      <protection/>
    </xf>
    <xf numFmtId="0" fontId="78" fillId="54" borderId="54" xfId="0" applyFont="1" applyFill="1" applyBorder="1" applyAlignment="1" applyProtection="1">
      <alignment horizontal="center" vertical="center"/>
      <protection/>
    </xf>
    <xf numFmtId="0" fontId="78" fillId="54" borderId="53" xfId="0" applyFont="1" applyFill="1" applyBorder="1" applyAlignment="1" applyProtection="1">
      <alignment horizontal="center" vertical="center" wrapText="1"/>
      <protection/>
    </xf>
    <xf numFmtId="0" fontId="32" fillId="43" borderId="0" xfId="0" applyFont="1" applyFill="1" applyBorder="1" applyAlignment="1" applyProtection="1">
      <alignment horizontal="left" vertical="top" wrapText="1"/>
      <protection/>
    </xf>
    <xf numFmtId="0" fontId="32" fillId="43" borderId="0" xfId="0" applyFont="1" applyFill="1" applyBorder="1" applyAlignment="1" applyProtection="1" quotePrefix="1">
      <alignment horizontal="right" vertical="top" wrapText="1"/>
      <protection/>
    </xf>
    <xf numFmtId="0" fontId="32" fillId="43" borderId="0" xfId="0" applyFont="1" applyFill="1" applyBorder="1" applyAlignment="1" applyProtection="1" quotePrefix="1">
      <alignment horizontal="left" vertical="top" wrapText="1"/>
      <protection/>
    </xf>
    <xf numFmtId="0" fontId="75" fillId="50" borderId="17" xfId="61" applyNumberFormat="1" applyFont="1" applyFill="1" applyBorder="1" applyAlignment="1" applyProtection="1">
      <alignment horizontal="center" vertical="center"/>
      <protection/>
    </xf>
    <xf numFmtId="0" fontId="75" fillId="50" borderId="20" xfId="61" applyNumberFormat="1" applyFont="1" applyFill="1" applyBorder="1" applyAlignment="1" applyProtection="1">
      <alignment horizontal="center" vertical="center"/>
      <protection/>
    </xf>
    <xf numFmtId="0" fontId="75" fillId="50" borderId="23" xfId="61" applyNumberFormat="1" applyFont="1" applyFill="1" applyBorder="1" applyAlignment="1" applyProtection="1">
      <alignment horizontal="center" vertical="center"/>
      <protection/>
    </xf>
    <xf numFmtId="0" fontId="73" fillId="50" borderId="0" xfId="0" applyFont="1" applyFill="1" applyAlignment="1" applyProtection="1">
      <alignment horizontal="left"/>
      <protection/>
    </xf>
    <xf numFmtId="0" fontId="33" fillId="43" borderId="0" xfId="0" applyFont="1" applyFill="1" applyBorder="1" applyAlignment="1" applyProtection="1">
      <alignment horizontal="left" vertical="top" wrapText="1"/>
      <protection/>
    </xf>
    <xf numFmtId="0" fontId="72" fillId="50" borderId="20" xfId="0" applyFont="1" applyFill="1" applyBorder="1" applyAlignment="1" applyProtection="1">
      <alignment horizontal="left"/>
      <protection/>
    </xf>
    <xf numFmtId="0" fontId="72" fillId="50" borderId="25" xfId="0" applyFont="1" applyFill="1" applyBorder="1" applyAlignment="1" applyProtection="1">
      <alignment horizontal="left"/>
      <protection/>
    </xf>
    <xf numFmtId="0" fontId="72" fillId="50" borderId="71" xfId="0" applyFont="1" applyFill="1" applyBorder="1" applyAlignment="1" applyProtection="1">
      <alignment horizontal="left"/>
      <protection/>
    </xf>
    <xf numFmtId="0" fontId="72" fillId="50" borderId="72" xfId="0" applyFont="1" applyFill="1" applyBorder="1" applyAlignment="1" applyProtection="1">
      <alignment horizontal="left"/>
      <protection/>
    </xf>
    <xf numFmtId="0" fontId="72" fillId="50" borderId="73" xfId="0" applyFont="1" applyFill="1" applyBorder="1" applyAlignment="1" applyProtection="1">
      <alignment horizontal="left"/>
      <protection/>
    </xf>
    <xf numFmtId="0" fontId="74" fillId="50" borderId="74" xfId="0" applyFont="1" applyFill="1" applyBorder="1" applyAlignment="1" applyProtection="1">
      <alignment horizontal="left" vertical="center" textRotation="90"/>
      <protection/>
    </xf>
    <xf numFmtId="0" fontId="74" fillId="50" borderId="75" xfId="0" applyFont="1" applyFill="1" applyBorder="1" applyAlignment="1" applyProtection="1">
      <alignment horizontal="left" vertical="center"/>
      <protection/>
    </xf>
    <xf numFmtId="0" fontId="78" fillId="54" borderId="76" xfId="0" applyFont="1" applyFill="1" applyBorder="1" applyAlignment="1" applyProtection="1">
      <alignment horizontal="left" vertical="center" wrapText="1"/>
      <protection/>
    </xf>
    <xf numFmtId="0" fontId="78" fillId="54" borderId="76" xfId="0" applyFont="1" applyFill="1" applyBorder="1" applyAlignment="1" applyProtection="1">
      <alignment horizontal="left" vertical="center"/>
      <protection/>
    </xf>
    <xf numFmtId="0" fontId="78" fillId="54" borderId="77" xfId="0" applyFont="1" applyFill="1" applyBorder="1" applyAlignment="1" applyProtection="1">
      <alignment horizontal="left" vertical="center" wrapText="1"/>
      <protection/>
    </xf>
    <xf numFmtId="0" fontId="78" fillId="54" borderId="30" xfId="0" applyFont="1" applyFill="1" applyBorder="1" applyAlignment="1" applyProtection="1">
      <alignment horizontal="left" vertical="center"/>
      <protection/>
    </xf>
    <xf numFmtId="0" fontId="78" fillId="54" borderId="78" xfId="0" applyFont="1" applyFill="1" applyBorder="1" applyAlignment="1" applyProtection="1">
      <alignment horizontal="left" vertical="center"/>
      <protection/>
    </xf>
    <xf numFmtId="0" fontId="78" fillId="54" borderId="53" xfId="0" applyFont="1" applyFill="1" applyBorder="1" applyAlignment="1" applyProtection="1">
      <alignment horizontal="left" vertical="center" wrapText="1"/>
      <protection/>
    </xf>
    <xf numFmtId="0" fontId="12" fillId="51" borderId="0" xfId="64" applyFont="1" applyFill="1" applyAlignment="1" applyProtection="1">
      <alignment horizontal="left"/>
      <protection/>
    </xf>
    <xf numFmtId="0" fontId="72" fillId="51" borderId="0" xfId="0" applyFont="1" applyFill="1" applyBorder="1" applyAlignment="1" applyProtection="1">
      <alignment/>
      <protection/>
    </xf>
    <xf numFmtId="0" fontId="32" fillId="43" borderId="73" xfId="0" applyFont="1" applyFill="1" applyBorder="1" applyAlignment="1" applyProtection="1" quotePrefix="1">
      <alignment horizontal="left" vertical="top" wrapText="1"/>
      <protection/>
    </xf>
    <xf numFmtId="0" fontId="75" fillId="50" borderId="79" xfId="0" applyFont="1" applyFill="1" applyBorder="1" applyAlignment="1" applyProtection="1">
      <alignment horizontal="center" vertical="center"/>
      <protection/>
    </xf>
    <xf numFmtId="0" fontId="75" fillId="50" borderId="80" xfId="0" applyFont="1" applyFill="1" applyBorder="1" applyAlignment="1" applyProtection="1">
      <alignment horizontal="center" vertical="center"/>
      <protection/>
    </xf>
    <xf numFmtId="183" fontId="75" fillId="55" borderId="81" xfId="79" applyNumberFormat="1" applyFont="1" applyFill="1" applyBorder="1" applyAlignment="1" applyProtection="1">
      <alignment horizontal="center" vertical="center"/>
      <protection/>
    </xf>
    <xf numFmtId="0" fontId="74" fillId="55" borderId="82" xfId="0" applyFont="1" applyFill="1" applyBorder="1" applyAlignment="1" applyProtection="1">
      <alignment horizontal="center" vertical="center"/>
      <protection/>
    </xf>
    <xf numFmtId="0" fontId="33" fillId="43" borderId="73" xfId="0" applyFont="1" applyFill="1" applyBorder="1" applyAlignment="1" applyProtection="1" quotePrefix="1">
      <alignment horizontal="right" vertical="top" wrapText="1"/>
      <protection/>
    </xf>
    <xf numFmtId="0" fontId="34" fillId="43" borderId="83" xfId="0" applyFont="1" applyFill="1" applyBorder="1" applyAlignment="1" applyProtection="1" quotePrefix="1">
      <alignment horizontal="right" vertical="center" wrapText="1"/>
      <protection/>
    </xf>
    <xf numFmtId="0" fontId="79" fillId="54" borderId="0" xfId="0" applyFont="1" applyFill="1" applyAlignment="1" applyProtection="1">
      <alignment horizontal="left" vertical="center"/>
      <protection/>
    </xf>
    <xf numFmtId="0" fontId="33" fillId="43" borderId="73" xfId="0" applyFont="1" applyFill="1" applyBorder="1" applyAlignment="1" applyProtection="1" quotePrefix="1">
      <alignment horizontal="left" vertical="top" wrapText="1"/>
      <protection/>
    </xf>
    <xf numFmtId="0" fontId="34" fillId="43" borderId="83" xfId="0" applyFont="1" applyFill="1" applyBorder="1" applyAlignment="1" applyProtection="1" quotePrefix="1">
      <alignment horizontal="left" vertical="center" wrapText="1"/>
      <protection/>
    </xf>
    <xf numFmtId="0" fontId="74" fillId="55" borderId="82" xfId="0" applyFont="1" applyFill="1" applyBorder="1" applyAlignment="1" applyProtection="1">
      <alignment horizontal="left" vertical="center"/>
      <protection/>
    </xf>
    <xf numFmtId="0" fontId="77" fillId="50" borderId="63" xfId="0" applyFont="1" applyFill="1" applyBorder="1" applyAlignment="1" applyProtection="1">
      <alignment horizontal="left" vertical="center" wrapText="1"/>
      <protection/>
    </xf>
    <xf numFmtId="0" fontId="78" fillId="54" borderId="54" xfId="0" applyFont="1" applyFill="1" applyBorder="1" applyAlignment="1" applyProtection="1">
      <alignment horizontal="center" vertical="center"/>
      <protection/>
    </xf>
    <xf numFmtId="0" fontId="72" fillId="50" borderId="74" xfId="0" applyFont="1" applyFill="1" applyBorder="1" applyAlignment="1" applyProtection="1">
      <alignment horizontal="center"/>
      <protection/>
    </xf>
    <xf numFmtId="0" fontId="72" fillId="50" borderId="84" xfId="0" applyFont="1" applyFill="1" applyBorder="1" applyAlignment="1" applyProtection="1">
      <alignment/>
      <protection/>
    </xf>
    <xf numFmtId="0" fontId="72" fillId="50" borderId="84" xfId="0" applyFont="1" applyFill="1" applyBorder="1" applyAlignment="1" applyProtection="1">
      <alignment horizontal="center"/>
      <protection/>
    </xf>
    <xf numFmtId="0" fontId="72" fillId="50" borderId="75" xfId="0" applyFont="1" applyFill="1" applyBorder="1" applyAlignment="1" applyProtection="1">
      <alignment/>
      <protection/>
    </xf>
    <xf numFmtId="0" fontId="72" fillId="50" borderId="85" xfId="0" applyFont="1" applyFill="1" applyBorder="1" applyAlignment="1" applyProtection="1">
      <alignment horizontal="center"/>
      <protection/>
    </xf>
    <xf numFmtId="0" fontId="72" fillId="50" borderId="83" xfId="0" applyFont="1" applyFill="1" applyBorder="1" applyAlignment="1" applyProtection="1">
      <alignment/>
      <protection/>
    </xf>
    <xf numFmtId="0" fontId="72" fillId="50" borderId="0" xfId="0" applyFont="1" applyFill="1" applyBorder="1" applyAlignment="1" applyProtection="1">
      <alignment/>
      <protection/>
    </xf>
    <xf numFmtId="0" fontId="72" fillId="50" borderId="0" xfId="0" applyFont="1" applyFill="1" applyBorder="1" applyAlignment="1" applyProtection="1">
      <alignment horizontal="center"/>
      <protection/>
    </xf>
    <xf numFmtId="0" fontId="73" fillId="50" borderId="85" xfId="0" applyFont="1" applyFill="1" applyBorder="1" applyAlignment="1" applyProtection="1">
      <alignment horizontal="center"/>
      <protection/>
    </xf>
    <xf numFmtId="0" fontId="32" fillId="43" borderId="83" xfId="0" applyFont="1" applyFill="1" applyBorder="1" applyAlignment="1" applyProtection="1">
      <alignment vertical="top" wrapText="1"/>
      <protection/>
    </xf>
    <xf numFmtId="0" fontId="80" fillId="50" borderId="0" xfId="0" applyFont="1" applyFill="1" applyBorder="1" applyAlignment="1" applyProtection="1">
      <alignment/>
      <protection/>
    </xf>
    <xf numFmtId="0" fontId="73" fillId="50" borderId="0" xfId="0" applyFont="1" applyFill="1" applyBorder="1" applyAlignment="1" applyProtection="1">
      <alignment horizontal="center"/>
      <protection/>
    </xf>
    <xf numFmtId="0" fontId="72" fillId="50" borderId="85" xfId="0" applyFont="1" applyFill="1" applyBorder="1" applyAlignment="1" applyProtection="1">
      <alignment horizontal="right"/>
      <protection/>
    </xf>
    <xf numFmtId="0" fontId="72" fillId="50" borderId="0" xfId="0" applyFont="1" applyFill="1" applyBorder="1" applyAlignment="1" applyProtection="1">
      <alignment horizontal="right"/>
      <protection/>
    </xf>
    <xf numFmtId="0" fontId="72" fillId="50" borderId="85" xfId="0" applyFont="1" applyFill="1" applyBorder="1" applyAlignment="1" applyProtection="1">
      <alignment horizontal="center" vertical="center"/>
      <protection/>
    </xf>
    <xf numFmtId="0" fontId="72" fillId="50" borderId="83" xfId="0" applyFont="1" applyFill="1" applyBorder="1" applyAlignment="1" applyProtection="1">
      <alignment vertical="center"/>
      <protection/>
    </xf>
    <xf numFmtId="180" fontId="72" fillId="50" borderId="0" xfId="61" applyNumberFormat="1" applyFont="1" applyFill="1" applyBorder="1" applyAlignment="1" applyProtection="1">
      <alignment horizontal="center"/>
      <protection/>
    </xf>
    <xf numFmtId="0" fontId="72" fillId="50" borderId="86" xfId="0" applyFont="1" applyFill="1" applyBorder="1" applyAlignment="1" applyProtection="1">
      <alignment horizontal="center"/>
      <protection/>
    </xf>
    <xf numFmtId="0" fontId="72" fillId="50" borderId="87" xfId="0" applyFont="1" applyFill="1" applyBorder="1" applyAlignment="1" applyProtection="1">
      <alignment/>
      <protection/>
    </xf>
    <xf numFmtId="0" fontId="72" fillId="50" borderId="87" xfId="0" applyFont="1" applyFill="1" applyBorder="1" applyAlignment="1" applyProtection="1">
      <alignment horizontal="center"/>
      <protection/>
    </xf>
    <xf numFmtId="0" fontId="72" fillId="50" borderId="82" xfId="0" applyFont="1" applyFill="1" applyBorder="1" applyAlignment="1" applyProtection="1">
      <alignment/>
      <protection/>
    </xf>
    <xf numFmtId="0" fontId="13" fillId="50" borderId="0" xfId="64" applyFont="1" applyFill="1" applyAlignment="1" applyProtection="1">
      <alignment horizontal="left" vertical="top" wrapText="1"/>
      <protection/>
    </xf>
    <xf numFmtId="0" fontId="72" fillId="50" borderId="71" xfId="0" applyFont="1" applyFill="1" applyBorder="1" applyAlignment="1" applyProtection="1">
      <alignment horizontal="left"/>
      <protection/>
    </xf>
    <xf numFmtId="0" fontId="72" fillId="50" borderId="72" xfId="0" applyFont="1" applyFill="1" applyBorder="1" applyAlignment="1" applyProtection="1">
      <alignment horizontal="left"/>
      <protection/>
    </xf>
    <xf numFmtId="0" fontId="72" fillId="50" borderId="73" xfId="0" applyFont="1" applyFill="1" applyBorder="1" applyAlignment="1" applyProtection="1">
      <alignment horizontal="left"/>
      <protection/>
    </xf>
    <xf numFmtId="0" fontId="72" fillId="50" borderId="25" xfId="0" applyFont="1" applyFill="1" applyBorder="1" applyAlignment="1" applyProtection="1">
      <alignment horizontal="left"/>
      <protection/>
    </xf>
    <xf numFmtId="0" fontId="72" fillId="50" borderId="20" xfId="0" applyFont="1" applyFill="1" applyBorder="1" applyAlignment="1" applyProtection="1">
      <alignment horizontal="left"/>
      <protection/>
    </xf>
    <xf numFmtId="0" fontId="23" fillId="43" borderId="0" xfId="0" applyFont="1" applyFill="1" applyAlignment="1" applyProtection="1">
      <alignment horizontal="left" vertical="top" wrapText="1"/>
      <protection/>
    </xf>
    <xf numFmtId="0" fontId="13" fillId="43" borderId="0" xfId="0" applyFont="1" applyFill="1" applyAlignment="1" applyProtection="1">
      <alignment horizontal="left" vertical="top" wrapText="1"/>
      <protection/>
    </xf>
    <xf numFmtId="0" fontId="19" fillId="43" borderId="0" xfId="0" applyFont="1" applyFill="1" applyAlignment="1" applyProtection="1">
      <alignment horizontal="left" vertical="top" wrapText="1"/>
      <protection/>
    </xf>
    <xf numFmtId="0" fontId="26" fillId="43" borderId="25" xfId="0" applyFont="1" applyFill="1" applyBorder="1" applyAlignment="1" applyProtection="1">
      <alignment horizontal="left" vertical="top" wrapText="1"/>
      <protection/>
    </xf>
    <xf numFmtId="0" fontId="19" fillId="43" borderId="0" xfId="0" applyFont="1" applyFill="1" applyAlignment="1" applyProtection="1">
      <alignment horizontal="left" vertical="top" wrapText="1"/>
      <protection/>
    </xf>
    <xf numFmtId="0" fontId="19" fillId="43" borderId="0" xfId="0" applyFont="1" applyFill="1" applyBorder="1" applyAlignment="1" applyProtection="1">
      <alignment horizontal="left" vertical="top" wrapText="1"/>
      <protection/>
    </xf>
    <xf numFmtId="0" fontId="27" fillId="43" borderId="0" xfId="0" applyNumberFormat="1" applyFont="1" applyFill="1" applyAlignment="1" applyProtection="1">
      <alignment horizontal="left" vertical="top" wrapText="1"/>
      <protection/>
    </xf>
    <xf numFmtId="0" fontId="29" fillId="43" borderId="0" xfId="0" applyNumberFormat="1" applyFont="1" applyFill="1" applyAlignment="1" applyProtection="1">
      <alignment horizontal="left" vertical="top" wrapText="1"/>
      <protection/>
    </xf>
    <xf numFmtId="0" fontId="27" fillId="43" borderId="0" xfId="0" applyNumberFormat="1" applyFont="1" applyFill="1" applyAlignment="1" applyProtection="1">
      <alignment horizontal="left" vertical="top" wrapText="1"/>
      <protection/>
    </xf>
    <xf numFmtId="0" fontId="13" fillId="46" borderId="30" xfId="0" applyNumberFormat="1" applyFont="1" applyFill="1" applyBorder="1" applyAlignment="1" applyProtection="1">
      <alignment horizontal="left" vertical="center" wrapText="1"/>
      <protection/>
    </xf>
    <xf numFmtId="0" fontId="12" fillId="0" borderId="19" xfId="64" applyBorder="1" applyAlignment="1" applyProtection="1">
      <alignment horizontal="center" vertical="top"/>
      <protection/>
    </xf>
    <xf numFmtId="0" fontId="72" fillId="50" borderId="60" xfId="0" applyFont="1" applyFill="1" applyBorder="1" applyAlignment="1" applyProtection="1">
      <alignment horizontal="left" vertical="center" wrapText="1"/>
      <protection/>
    </xf>
    <xf numFmtId="0" fontId="12" fillId="43" borderId="28" xfId="64" applyFill="1" applyBorder="1" applyAlignment="1" applyProtection="1">
      <alignment vertical="center" wrapText="1"/>
      <protection/>
    </xf>
    <xf numFmtId="0" fontId="12" fillId="43" borderId="20" xfId="64" applyFill="1" applyBorder="1" applyAlignment="1" applyProtection="1">
      <alignment vertical="center" wrapText="1"/>
      <protection/>
    </xf>
    <xf numFmtId="0" fontId="12" fillId="43" borderId="41" xfId="64" applyFill="1" applyBorder="1" applyAlignment="1" applyProtection="1">
      <alignment vertical="center" wrapText="1"/>
      <protection/>
    </xf>
    <xf numFmtId="0" fontId="12" fillId="56" borderId="0" xfId="64" applyFont="1" applyFill="1" applyAlignment="1" applyProtection="1">
      <alignment vertical="top" wrapText="1"/>
      <protection/>
    </xf>
    <xf numFmtId="0" fontId="12" fillId="43" borderId="29" xfId="64" applyFill="1" applyBorder="1" applyAlignment="1" applyProtection="1">
      <alignment vertical="center" wrapText="1"/>
      <protection/>
    </xf>
    <xf numFmtId="0" fontId="12" fillId="43" borderId="23" xfId="64" applyFill="1" applyBorder="1" applyAlignment="1" applyProtection="1">
      <alignment vertical="center" wrapText="1"/>
      <protection/>
    </xf>
    <xf numFmtId="0" fontId="12" fillId="43" borderId="88" xfId="64" applyFill="1" applyBorder="1" applyAlignment="1" applyProtection="1">
      <alignment vertical="center" wrapText="1"/>
      <protection/>
    </xf>
    <xf numFmtId="0" fontId="12" fillId="43" borderId="27" xfId="64" applyFill="1" applyBorder="1" applyAlignment="1" applyProtection="1">
      <alignment vertical="center" wrapText="1"/>
      <protection/>
    </xf>
    <xf numFmtId="0" fontId="12" fillId="43" borderId="17" xfId="64" applyFill="1" applyBorder="1" applyAlignment="1" applyProtection="1">
      <alignment vertical="center" wrapText="1"/>
      <protection/>
    </xf>
    <xf numFmtId="0" fontId="12" fillId="43" borderId="89" xfId="64" applyFill="1" applyBorder="1" applyAlignment="1" applyProtection="1">
      <alignment vertical="center" wrapText="1"/>
      <protection/>
    </xf>
    <xf numFmtId="0" fontId="27" fillId="43" borderId="0" xfId="64" applyNumberFormat="1" applyFont="1" applyFill="1" applyAlignment="1" applyProtection="1">
      <alignment horizontal="left" vertical="top" wrapText="1"/>
      <protection/>
    </xf>
    <xf numFmtId="0" fontId="12" fillId="43" borderId="0" xfId="64" applyFont="1" applyFill="1" applyAlignment="1" applyProtection="1">
      <alignment horizontal="left" vertical="top" wrapText="1"/>
      <protection/>
    </xf>
    <xf numFmtId="0" fontId="13" fillId="46" borderId="30" xfId="64" applyNumberFormat="1" applyFont="1" applyFill="1" applyBorder="1" applyAlignment="1" applyProtection="1">
      <alignment horizontal="left" vertical="center" wrapText="1" indent="1"/>
      <protection/>
    </xf>
    <xf numFmtId="0" fontId="13" fillId="46" borderId="35" xfId="64" applyFont="1" applyFill="1" applyBorder="1" applyAlignment="1" applyProtection="1">
      <alignment horizontal="left" vertical="center" wrapText="1" indent="1"/>
      <protection/>
    </xf>
    <xf numFmtId="0" fontId="12" fillId="43" borderId="36" xfId="64" applyFont="1" applyFill="1" applyBorder="1" applyAlignment="1" applyProtection="1">
      <alignment horizontal="left" vertical="center" wrapText="1" indent="1"/>
      <protection/>
    </xf>
    <xf numFmtId="0" fontId="24" fillId="43" borderId="0" xfId="64" applyFont="1" applyFill="1" applyAlignment="1" applyProtection="1">
      <alignment horizontal="left" vertical="top" wrapText="1"/>
      <protection/>
    </xf>
    <xf numFmtId="0" fontId="12" fillId="56" borderId="26" xfId="64" applyFill="1" applyBorder="1" applyAlignment="1" applyProtection="1">
      <alignment vertical="top" wrapText="1"/>
      <protection/>
    </xf>
    <xf numFmtId="0" fontId="19" fillId="43" borderId="0" xfId="64" applyFont="1" applyFill="1" applyAlignment="1" applyProtection="1">
      <alignment horizontal="justify" vertical="top" wrapText="1"/>
      <protection/>
    </xf>
    <xf numFmtId="0" fontId="12" fillId="43" borderId="0" xfId="64" applyFont="1" applyFill="1" applyAlignment="1" applyProtection="1">
      <alignment horizontal="justify" vertical="top" wrapText="1"/>
      <protection/>
    </xf>
    <xf numFmtId="0" fontId="12" fillId="45" borderId="26" xfId="64" applyFill="1" applyBorder="1" applyAlignment="1" applyProtection="1">
      <alignment vertical="top" wrapText="1"/>
      <protection/>
    </xf>
    <xf numFmtId="0" fontId="27" fillId="43" borderId="0" xfId="64" applyNumberFormat="1" applyFont="1" applyFill="1" applyAlignment="1" applyProtection="1">
      <alignment horizontal="justify" vertical="top" wrapText="1"/>
      <protection/>
    </xf>
    <xf numFmtId="187" fontId="12" fillId="38" borderId="26" xfId="64" applyNumberFormat="1" applyFill="1" applyBorder="1" applyAlignment="1" applyProtection="1">
      <alignment vertical="top" wrapText="1"/>
      <protection locked="0"/>
    </xf>
    <xf numFmtId="0" fontId="12" fillId="43" borderId="26" xfId="64" applyFont="1" applyFill="1" applyBorder="1" applyAlignment="1" applyProtection="1">
      <alignment vertical="top" wrapText="1"/>
      <protection locked="0"/>
    </xf>
    <xf numFmtId="0" fontId="19" fillId="43" borderId="0" xfId="64" applyFont="1" applyFill="1" applyBorder="1" applyAlignment="1" applyProtection="1">
      <alignment horizontal="justify" vertical="top" wrapText="1"/>
      <protection/>
    </xf>
    <xf numFmtId="187" fontId="12" fillId="34" borderId="26" xfId="64" applyNumberFormat="1" applyFill="1" applyBorder="1" applyAlignment="1" applyProtection="1">
      <alignment vertical="top" wrapText="1"/>
      <protection/>
    </xf>
    <xf numFmtId="0" fontId="12" fillId="43" borderId="26" xfId="64" applyFont="1" applyFill="1" applyBorder="1" applyAlignment="1" applyProtection="1">
      <alignment vertical="top" wrapText="1"/>
      <protection/>
    </xf>
    <xf numFmtId="0" fontId="12" fillId="57" borderId="26" xfId="64" applyFill="1" applyBorder="1" applyAlignment="1" applyProtection="1">
      <alignment vertical="top" wrapText="1"/>
      <protection/>
    </xf>
    <xf numFmtId="0" fontId="25" fillId="43" borderId="0" xfId="64" applyNumberFormat="1" applyFont="1" applyFill="1" applyAlignment="1" applyProtection="1">
      <alignment horizontal="left" vertical="top" wrapText="1"/>
      <protection/>
    </xf>
    <xf numFmtId="0" fontId="13" fillId="50" borderId="0" xfId="64" applyFont="1" applyFill="1" applyAlignment="1" applyProtection="1">
      <alignment horizontal="left" vertical="top" wrapText="1"/>
      <protection/>
    </xf>
    <xf numFmtId="0" fontId="13" fillId="50" borderId="0" xfId="64" applyFont="1" applyFill="1" applyAlignment="1" applyProtection="1">
      <alignment vertical="top" wrapText="1"/>
      <protection/>
    </xf>
    <xf numFmtId="0" fontId="23" fillId="43" borderId="0" xfId="64" applyFont="1" applyFill="1" applyAlignment="1" applyProtection="1">
      <alignment horizontal="justify" vertical="top" wrapText="1"/>
      <protection/>
    </xf>
    <xf numFmtId="0" fontId="23" fillId="43" borderId="0" xfId="64" applyFont="1" applyFill="1" applyBorder="1" applyAlignment="1" applyProtection="1">
      <alignment horizontal="justify" vertical="top" wrapText="1"/>
      <protection/>
    </xf>
    <xf numFmtId="0" fontId="12" fillId="43" borderId="0" xfId="64" applyFont="1" applyFill="1" applyAlignment="1" applyProtection="1">
      <alignment vertical="top" wrapText="1"/>
      <protection/>
    </xf>
    <xf numFmtId="0" fontId="26" fillId="43" borderId="25" xfId="64" applyFont="1" applyFill="1" applyBorder="1" applyAlignment="1" applyProtection="1">
      <alignment vertical="top" wrapText="1"/>
      <protection/>
    </xf>
    <xf numFmtId="0" fontId="14" fillId="43" borderId="0" xfId="54" applyFill="1" applyAlignment="1" applyProtection="1">
      <alignment/>
      <protection/>
    </xf>
    <xf numFmtId="0" fontId="23" fillId="43" borderId="0" xfId="54" applyFont="1" applyFill="1" applyAlignment="1" applyProtection="1">
      <alignment/>
      <protection/>
    </xf>
    <xf numFmtId="0" fontId="19" fillId="43" borderId="0" xfId="64" applyFont="1" applyFill="1" applyAlignment="1" applyProtection="1">
      <alignment/>
      <protection/>
    </xf>
    <xf numFmtId="0" fontId="20" fillId="44" borderId="0" xfId="64" applyNumberFormat="1" applyFont="1" applyFill="1" applyAlignment="1" applyProtection="1">
      <alignment horizontal="left" vertical="center" wrapText="1"/>
      <protection/>
    </xf>
    <xf numFmtId="0" fontId="21" fillId="44" borderId="0" xfId="64" applyFont="1" applyFill="1" applyAlignment="1" applyProtection="1">
      <alignment horizontal="left" vertical="center" wrapText="1"/>
      <protection/>
    </xf>
    <xf numFmtId="0" fontId="12" fillId="0" borderId="0" xfId="64" applyAlignment="1" applyProtection="1">
      <alignment vertical="center" wrapText="1"/>
      <protection/>
    </xf>
    <xf numFmtId="0" fontId="15" fillId="43" borderId="0" xfId="54" applyFont="1" applyFill="1" applyAlignment="1" applyProtection="1">
      <alignment horizontal="left" vertical="top" wrapText="1"/>
      <protection/>
    </xf>
    <xf numFmtId="0" fontId="18" fillId="43" borderId="0" xfId="64" applyFont="1" applyFill="1" applyAlignment="1" applyProtection="1">
      <alignment vertical="top" wrapText="1"/>
      <protection/>
    </xf>
    <xf numFmtId="0" fontId="22" fillId="43" borderId="0" xfId="64" applyFont="1" applyFill="1" applyAlignment="1" applyProtection="1">
      <alignment horizontal="left" vertical="top" wrapText="1"/>
      <protection/>
    </xf>
    <xf numFmtId="0" fontId="18" fillId="43" borderId="0" xfId="64" applyFont="1" applyFill="1" applyAlignment="1" applyProtection="1">
      <alignment horizontal="justify" vertical="top" wrapText="1"/>
      <protection/>
    </xf>
    <xf numFmtId="0" fontId="17" fillId="43" borderId="0" xfId="64" applyNumberFormat="1" applyFont="1" applyFill="1" applyBorder="1" applyAlignment="1" applyProtection="1">
      <alignment vertical="top" wrapText="1"/>
      <protection/>
    </xf>
    <xf numFmtId="0" fontId="12" fillId="43" borderId="0" xfId="64" applyNumberFormat="1" applyFont="1" applyFill="1" applyBorder="1" applyAlignment="1" applyProtection="1">
      <alignment vertical="top" wrapText="1"/>
      <protection/>
    </xf>
    <xf numFmtId="0" fontId="72" fillId="39" borderId="26" xfId="0" applyFont="1" applyFill="1" applyBorder="1" applyAlignment="1" applyProtection="1">
      <alignment horizontal="center"/>
      <protection locked="0"/>
    </xf>
    <xf numFmtId="0" fontId="72" fillId="50" borderId="71" xfId="0" applyFont="1" applyFill="1" applyBorder="1" applyAlignment="1" applyProtection="1">
      <alignment horizontal="left"/>
      <protection/>
    </xf>
    <xf numFmtId="0" fontId="72" fillId="50" borderId="90" xfId="0" applyFont="1" applyFill="1" applyBorder="1" applyAlignment="1" applyProtection="1">
      <alignment horizontal="left"/>
      <protection/>
    </xf>
    <xf numFmtId="0" fontId="72" fillId="50" borderId="72" xfId="0" applyFont="1" applyFill="1" applyBorder="1" applyAlignment="1" applyProtection="1">
      <alignment horizontal="left"/>
      <protection/>
    </xf>
    <xf numFmtId="0" fontId="72" fillId="50" borderId="91" xfId="0" applyFont="1" applyFill="1" applyBorder="1" applyAlignment="1" applyProtection="1">
      <alignment horizontal="left"/>
      <protection/>
    </xf>
    <xf numFmtId="0" fontId="32" fillId="43" borderId="0" xfId="0" applyFont="1" applyFill="1" applyBorder="1" applyAlignment="1" applyProtection="1" quotePrefix="1">
      <alignment horizontal="left" vertical="top" wrapText="1"/>
      <protection/>
    </xf>
    <xf numFmtId="0" fontId="32" fillId="43" borderId="0" xfId="0" applyFont="1" applyFill="1" applyBorder="1" applyAlignment="1" applyProtection="1">
      <alignment horizontal="left" vertical="top" wrapText="1"/>
      <protection/>
    </xf>
    <xf numFmtId="0" fontId="74" fillId="50" borderId="92" xfId="0" applyFont="1" applyFill="1" applyBorder="1" applyAlignment="1" applyProtection="1">
      <alignment horizontal="right" vertical="top" indent="1"/>
      <protection/>
    </xf>
    <xf numFmtId="0" fontId="74" fillId="50" borderId="93" xfId="0" applyFont="1" applyFill="1" applyBorder="1" applyAlignment="1" applyProtection="1">
      <alignment horizontal="right" vertical="top" indent="1"/>
      <protection/>
    </xf>
    <xf numFmtId="0" fontId="72" fillId="50" borderId="73" xfId="0" applyFont="1" applyFill="1" applyBorder="1" applyAlignment="1" applyProtection="1">
      <alignment horizontal="left"/>
      <protection/>
    </xf>
    <xf numFmtId="0" fontId="72" fillId="50" borderId="52" xfId="0" applyFont="1" applyFill="1" applyBorder="1" applyAlignment="1" applyProtection="1">
      <alignment horizontal="left"/>
      <protection/>
    </xf>
    <xf numFmtId="0" fontId="73" fillId="50" borderId="0" xfId="0" applyFont="1" applyFill="1" applyBorder="1" applyAlignment="1" applyProtection="1">
      <alignment horizontal="left"/>
      <protection/>
    </xf>
    <xf numFmtId="0" fontId="73" fillId="50" borderId="47" xfId="0" applyFont="1" applyFill="1" applyBorder="1" applyAlignment="1" applyProtection="1">
      <alignment horizontal="left"/>
      <protection/>
    </xf>
    <xf numFmtId="0" fontId="33" fillId="43" borderId="0" xfId="0" applyFont="1" applyFill="1" applyBorder="1" applyAlignment="1" applyProtection="1">
      <alignment horizontal="left" vertical="top" wrapText="1"/>
      <protection/>
    </xf>
    <xf numFmtId="0" fontId="32" fillId="43" borderId="73" xfId="0" applyFont="1" applyFill="1" applyBorder="1" applyAlignment="1" applyProtection="1" quotePrefix="1">
      <alignment horizontal="left" vertical="top" wrapText="1"/>
      <protection/>
    </xf>
    <xf numFmtId="0" fontId="74" fillId="50" borderId="74" xfId="0" applyFont="1" applyFill="1" applyBorder="1" applyAlignment="1" applyProtection="1">
      <alignment horizontal="center" vertical="center" textRotation="90"/>
      <protection/>
    </xf>
    <xf numFmtId="0" fontId="74" fillId="50" borderId="86" xfId="0" applyFont="1" applyFill="1" applyBorder="1" applyAlignment="1" applyProtection="1">
      <alignment horizontal="center" vertical="center" textRotation="90"/>
      <protection/>
    </xf>
    <xf numFmtId="0" fontId="79" fillId="54" borderId="0" xfId="0" applyFont="1" applyFill="1" applyBorder="1" applyAlignment="1" applyProtection="1">
      <alignment horizontal="center" vertical="center"/>
      <protection/>
    </xf>
    <xf numFmtId="0" fontId="72" fillId="50" borderId="25" xfId="0" applyFont="1" applyFill="1" applyBorder="1" applyAlignment="1" applyProtection="1">
      <alignment horizontal="left"/>
      <protection/>
    </xf>
    <xf numFmtId="0" fontId="72" fillId="50" borderId="50" xfId="0" applyFont="1" applyFill="1" applyBorder="1" applyAlignment="1" applyProtection="1">
      <alignment horizontal="left"/>
      <protection/>
    </xf>
    <xf numFmtId="0" fontId="72" fillId="50" borderId="20" xfId="0" applyFont="1" applyFill="1" applyBorder="1" applyAlignment="1" applyProtection="1">
      <alignment horizontal="left"/>
      <protection/>
    </xf>
    <xf numFmtId="0" fontId="72" fillId="50" borderId="41" xfId="0" applyFont="1" applyFill="1" applyBorder="1" applyAlignment="1" applyProtection="1">
      <alignment horizontal="left"/>
      <protection/>
    </xf>
    <xf numFmtId="0" fontId="78" fillId="54" borderId="54" xfId="0" applyFont="1" applyFill="1" applyBorder="1" applyAlignment="1" applyProtection="1">
      <alignment horizontal="center" vertical="center"/>
      <protection/>
    </xf>
    <xf numFmtId="0" fontId="78" fillId="54" borderId="55" xfId="0" applyFont="1" applyFill="1" applyBorder="1" applyAlignment="1" applyProtection="1">
      <alignment horizontal="center" vertical="center"/>
      <protection/>
    </xf>
    <xf numFmtId="0" fontId="78" fillId="54" borderId="76" xfId="0" applyFont="1" applyFill="1" applyBorder="1" applyAlignment="1" applyProtection="1">
      <alignment horizontal="center" vertical="center" wrapText="1"/>
      <protection/>
    </xf>
    <xf numFmtId="0" fontId="78" fillId="54" borderId="79" xfId="0" applyFont="1" applyFill="1" applyBorder="1" applyAlignment="1" applyProtection="1">
      <alignment horizontal="center" vertical="center" wrapText="1"/>
      <protection/>
    </xf>
    <xf numFmtId="0" fontId="78" fillId="54" borderId="76" xfId="0" applyFont="1" applyFill="1" applyBorder="1" applyAlignment="1" applyProtection="1">
      <alignment horizontal="center" vertical="center"/>
      <protection/>
    </xf>
    <xf numFmtId="0" fontId="78" fillId="54" borderId="79" xfId="0" applyFont="1" applyFill="1" applyBorder="1" applyAlignment="1" applyProtection="1">
      <alignment horizontal="center" vertical="center"/>
      <protection/>
    </xf>
    <xf numFmtId="0" fontId="78" fillId="54" borderId="77" xfId="0" applyFont="1" applyFill="1" applyBorder="1" applyAlignment="1" applyProtection="1">
      <alignment horizontal="center" vertical="center" wrapText="1"/>
      <protection/>
    </xf>
    <xf numFmtId="0" fontId="78" fillId="54" borderId="94" xfId="0" applyFont="1" applyFill="1" applyBorder="1" applyAlignment="1" applyProtection="1">
      <alignment horizontal="center" vertical="center" wrapText="1"/>
      <protection/>
    </xf>
    <xf numFmtId="0" fontId="78" fillId="54" borderId="30" xfId="0" applyFont="1" applyFill="1" applyBorder="1" applyAlignment="1" applyProtection="1">
      <alignment horizontal="center" vertical="center"/>
      <protection/>
    </xf>
    <xf numFmtId="0" fontId="78" fillId="54" borderId="35" xfId="0" applyFont="1" applyFill="1" applyBorder="1" applyAlignment="1" applyProtection="1">
      <alignment horizontal="center" vertical="center"/>
      <protection/>
    </xf>
    <xf numFmtId="0" fontId="78" fillId="54" borderId="36" xfId="0" applyFont="1" applyFill="1" applyBorder="1" applyAlignment="1" applyProtection="1">
      <alignment horizontal="center" vertical="center"/>
      <protection/>
    </xf>
    <xf numFmtId="0" fontId="78" fillId="54" borderId="78" xfId="0" applyFont="1" applyFill="1" applyBorder="1" applyAlignment="1" applyProtection="1">
      <alignment horizontal="center" vertical="center"/>
      <protection/>
    </xf>
  </cellXfs>
  <cellStyles count="6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5x indented GHG Textfiels" xfId="27"/>
    <cellStyle name="60% - Isticanje1" xfId="28"/>
    <cellStyle name="60% - Isticanje2" xfId="29"/>
    <cellStyle name="60% - Isticanje3" xfId="30"/>
    <cellStyle name="60% - Isticanje4" xfId="31"/>
    <cellStyle name="60% - Isticanje5" xfId="32"/>
    <cellStyle name="60% - Isticanje6" xfId="33"/>
    <cellStyle name="Accent1" xfId="34"/>
    <cellStyle name="Accent2" xfId="35"/>
    <cellStyle name="Accent3" xfId="36"/>
    <cellStyle name="Accent4" xfId="37"/>
    <cellStyle name="Accent5" xfId="38"/>
    <cellStyle name="Accent6" xfId="39"/>
    <cellStyle name="Akzent1" xfId="40"/>
    <cellStyle name="Akzent2" xfId="41"/>
    <cellStyle name="Akzent3" xfId="42"/>
    <cellStyle name="Akzent4" xfId="43"/>
    <cellStyle name="Akzent5" xfId="44"/>
    <cellStyle name="Akzent6" xfId="45"/>
    <cellStyle name="Bad" xfId="46"/>
    <cellStyle name="Check Cell" xfId="47"/>
    <cellStyle name="Good" xfId="48"/>
    <cellStyle name="Gut" xfId="49"/>
    <cellStyle name="Heading 1" xfId="50"/>
    <cellStyle name="Heading 2" xfId="51"/>
    <cellStyle name="Heading 3" xfId="52"/>
    <cellStyle name="Heading 4" xfId="53"/>
    <cellStyle name="Hyperlink" xfId="54"/>
    <cellStyle name="Izlaz" xfId="55"/>
    <cellStyle name="Izračun" xfId="56"/>
    <cellStyle name="Linked Cell" xfId="57"/>
    <cellStyle name="Neutralno" xfId="58"/>
    <cellStyle name="Note" xfId="59"/>
    <cellStyle name="Notiz" xfId="60"/>
    <cellStyle name="Percent" xfId="61"/>
    <cellStyle name="Followed Hyperlink" xfId="62"/>
    <cellStyle name="Schlecht" xfId="63"/>
    <cellStyle name="Standard 2" xfId="64"/>
    <cellStyle name="Standard_Outline NIMs template 10-09-30" xfId="65"/>
    <cellStyle name="Tekst objašnjenja" xfId="66"/>
    <cellStyle name="Tekst upozorenja" xfId="67"/>
    <cellStyle name="Title" xfId="68"/>
    <cellStyle name="Überschrift" xfId="69"/>
    <cellStyle name="Überschrift 1" xfId="70"/>
    <cellStyle name="Überschrift 2" xfId="71"/>
    <cellStyle name="Überschrift 3" xfId="72"/>
    <cellStyle name="Überschrift 4" xfId="73"/>
    <cellStyle name="Ukupni zbroj" xfId="74"/>
    <cellStyle name="Unos" xfId="75"/>
    <cellStyle name="Currency" xfId="76"/>
    <cellStyle name="Currency [0]" xfId="77"/>
    <cellStyle name="Verknüpfte Zelle" xfId="78"/>
    <cellStyle name="Comma" xfId="79"/>
    <cellStyle name="Comma [0]" xfId="80"/>
    <cellStyle name="Zelle überprüfen" xfId="81"/>
    <cellStyle name="Обычный_CRF2002 (1)" xfId="82"/>
  </cellStyles>
  <dxfs count="29">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dxf/>
    <dxf>
      <fill>
        <patternFill patternType="lightUp">
          <bgColor indexed="65"/>
        </patternFill>
      </fill>
    </dxf>
    <dxf>
      <fill>
        <patternFill>
          <bgColor rgb="FFCCFFCC"/>
        </patternFill>
      </fill>
    </dxf>
    <dxf>
      <fill>
        <patternFill>
          <bgColor rgb="FFFF99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monitoring/index_en.htm" TargetMode="External" /><Relationship Id="rId3" Type="http://schemas.openxmlformats.org/officeDocument/2006/relationships/hyperlink" Target="http://ec.europa.eu/clima/documentation/ets/docs/decision_benchmarking_15_dec_en.pdf."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news/articles/news_2011121401_en.htm" TargetMode="External" /><Relationship Id="rId6" Type="http://schemas.openxmlformats.org/officeDocument/2006/relationships/hyperlink" Target="http://eur-lex.europa.eu/LexUriServ/LexUriServ.do?uri=OJ:L:2012:181:0030:0104:EN:PDF" TargetMode="External" /><Relationship Id="rId7" Type="http://schemas.openxmlformats.org/officeDocument/2006/relationships/hyperlink" Target="http://ec.europa.eu/clima/policies/ets/monitoring/documentation_en.htm" TargetMode="External" /><Relationship Id="rId8" Type="http://schemas.openxmlformats.org/officeDocument/2006/relationships/hyperlink" Target="http://ec.europa.eu/clima/policies/ets/index_en.htm"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M77"/>
  <sheetViews>
    <sheetView zoomScaleSheetLayoutView="100" zoomScalePageLayoutView="0" workbookViewId="0" topLeftCell="A31">
      <selection activeCell="E40" sqref="E40:L40"/>
    </sheetView>
  </sheetViews>
  <sheetFormatPr defaultColWidth="11.421875" defaultRowHeight="15"/>
  <cols>
    <col min="1" max="2" width="4.7109375" style="4" customWidth="1"/>
    <col min="3" max="12" width="12.7109375" style="4" customWidth="1"/>
    <col min="13" max="13" width="4.7109375" style="4" customWidth="1"/>
    <col min="14" max="16384" width="11.421875" style="4" customWidth="1"/>
  </cols>
  <sheetData>
    <row r="1" spans="2:3" s="1" customFormat="1" ht="15.75" customHeight="1">
      <c r="B1" s="2"/>
      <c r="C1" s="3"/>
    </row>
    <row r="2" spans="2:10" ht="18">
      <c r="B2" s="298" t="str">
        <f>Translations!$B$7</f>
        <v>VODIČI I UVJETI</v>
      </c>
      <c r="C2" s="298"/>
      <c r="D2" s="298"/>
      <c r="E2" s="298"/>
      <c r="F2" s="298"/>
      <c r="G2" s="298"/>
      <c r="H2" s="298"/>
      <c r="I2" s="298"/>
      <c r="J2" s="298"/>
    </row>
    <row r="3" spans="2:12" ht="12.75">
      <c r="B3" s="299"/>
      <c r="C3" s="299"/>
      <c r="D3" s="299"/>
      <c r="E3" s="299"/>
      <c r="F3" s="299"/>
      <c r="G3" s="299"/>
      <c r="H3" s="299"/>
      <c r="I3" s="299"/>
      <c r="J3" s="299"/>
      <c r="K3" s="299"/>
      <c r="L3" s="299"/>
    </row>
    <row r="4" spans="1:13" ht="42" customHeight="1">
      <c r="A4" s="5">
        <v>1</v>
      </c>
      <c r="B4" s="271" t="str">
        <f>Translations!$B$41</f>
        <v>Direktiva 2003/87/EC ("ETS Direktiva") zahtijeva od operatera postrojenja i operatora zrakoplova koji su uključeni u Europsku shemu trgovanja emisijama stakleničkih plinova (EU ETS) posjedovanje važeće dozvole za emisije stakleničkih plinova i/ili Plan praćenja odobren od nadležnog tijela i praćenje i izvješćivanje o svojim emisijama, te verificiranje izvješća sukladno članku 15. EU ETS Direktive i Uredbe temeljene na tom članku.</v>
      </c>
      <c r="C4" s="271"/>
      <c r="D4" s="271"/>
      <c r="E4" s="271"/>
      <c r="F4" s="271"/>
      <c r="G4" s="271"/>
      <c r="H4" s="271"/>
      <c r="I4" s="271"/>
      <c r="J4" s="271"/>
      <c r="K4" s="271"/>
      <c r="L4" s="271"/>
      <c r="M4" s="6"/>
    </row>
    <row r="5" spans="1:12" ht="12.75" customHeight="1">
      <c r="A5" s="5"/>
      <c r="B5" s="271" t="str">
        <f>Translations!$B$8</f>
        <v>Direktivu možete preuzeti:</v>
      </c>
      <c r="C5" s="271"/>
      <c r="D5" s="271"/>
      <c r="E5" s="271"/>
      <c r="F5" s="271"/>
      <c r="G5" s="271"/>
      <c r="H5" s="271"/>
      <c r="I5" s="271"/>
      <c r="J5" s="271"/>
      <c r="K5" s="271"/>
      <c r="L5" s="271"/>
    </row>
    <row r="6" spans="1:12" ht="12.75">
      <c r="A6" s="7"/>
      <c r="B6" s="294" t="str">
        <f>Translations!$B$9</f>
        <v>http://eur-lex.europa.eu/LexUriServ/LexUriServ.do?uri=CONSLEG:2003L0087:20090625:EN:PDF</v>
      </c>
      <c r="C6" s="294"/>
      <c r="D6" s="294"/>
      <c r="E6" s="294"/>
      <c r="F6" s="294"/>
      <c r="G6" s="294"/>
      <c r="H6" s="294"/>
      <c r="I6" s="294"/>
      <c r="J6" s="294"/>
      <c r="K6" s="294"/>
      <c r="L6" s="295"/>
    </row>
    <row r="7" spans="1:12" ht="4.5" customHeight="1">
      <c r="A7" s="7"/>
      <c r="B7" s="8"/>
      <c r="C7" s="8"/>
      <c r="D7" s="8"/>
      <c r="E7" s="8"/>
      <c r="F7" s="8"/>
      <c r="G7" s="8"/>
      <c r="H7" s="8"/>
      <c r="I7" s="8"/>
      <c r="J7" s="8"/>
      <c r="K7" s="8"/>
      <c r="L7" s="9"/>
    </row>
    <row r="8" spans="1:12" ht="26.25" customHeight="1">
      <c r="A8" s="5">
        <v>2</v>
      </c>
      <c r="B8" s="271" t="str">
        <f>Translations!$B$10</f>
        <v>Uredba o praćenju i izvješćivanju (Uredba Komisije (EU) br. 601/2012 od 21. lipnja 2012., u daljnjem tekstu „UPI“), definira daljnje zahtjeve za praćenje i izvješćivanje. UPI se može preuzeti na:</v>
      </c>
      <c r="C8" s="271"/>
      <c r="D8" s="271"/>
      <c r="E8" s="271"/>
      <c r="F8" s="271"/>
      <c r="G8" s="271"/>
      <c r="H8" s="271"/>
      <c r="I8" s="271"/>
      <c r="J8" s="271"/>
      <c r="K8" s="271"/>
      <c r="L8" s="271"/>
    </row>
    <row r="9" spans="1:12" ht="12.75" customHeight="1">
      <c r="A9" s="5"/>
      <c r="B9" s="294" t="str">
        <f>Translations!$B$11</f>
        <v>http://eur-lex.europa.eu/LexUriServ/LexUriServ.do?uri=OJ:L:2012:181:0030:0104:EN:PDF</v>
      </c>
      <c r="C9" s="294"/>
      <c r="D9" s="294"/>
      <c r="E9" s="294"/>
      <c r="F9" s="294"/>
      <c r="G9" s="294"/>
      <c r="H9" s="294"/>
      <c r="I9" s="294"/>
      <c r="J9" s="294"/>
      <c r="K9" s="294"/>
      <c r="L9" s="295"/>
    </row>
    <row r="10" spans="1:12" ht="4.5" customHeight="1">
      <c r="A10" s="5"/>
      <c r="B10" s="8"/>
      <c r="C10" s="8"/>
      <c r="D10" s="8"/>
      <c r="E10" s="8"/>
      <c r="F10" s="8"/>
      <c r="G10" s="8"/>
      <c r="H10" s="8"/>
      <c r="I10" s="8"/>
      <c r="J10" s="8"/>
      <c r="K10" s="8"/>
      <c r="L10" s="9"/>
    </row>
    <row r="11" spans="1:12" ht="25.5" customHeight="1">
      <c r="A11" s="5">
        <v>3</v>
      </c>
      <c r="B11" s="297" t="str">
        <f>Translations!$B$42</f>
        <v>Ovaj dokument sadrži alat kreiran od službi Komisije u svrhu harmoniziranja pristupa za pripremu procjene rizika u skladu s Člankom 58(2) točka (a) i Člankom 12(1) točka (b) UPI-a.</v>
      </c>
      <c r="C11" s="297"/>
      <c r="D11" s="297"/>
      <c r="E11" s="297"/>
      <c r="F11" s="297"/>
      <c r="G11" s="297"/>
      <c r="H11" s="297"/>
      <c r="I11" s="297"/>
      <c r="J11" s="297"/>
      <c r="K11" s="297"/>
      <c r="L11" s="297"/>
    </row>
    <row r="12" spans="1:12" ht="12.75" customHeight="1">
      <c r="A12" s="5"/>
      <c r="B12" s="297" t="str">
        <f>Translations!$B$46</f>
        <v>Korištenje ovog alata za podnošenje rezultata procjene rizika nije obavezno. Mogu se koristiti alternativni pristupi, ako se pokažu korisnijim za upotrebu.</v>
      </c>
      <c r="C12" s="297"/>
      <c r="D12" s="297"/>
      <c r="E12" s="297"/>
      <c r="F12" s="297"/>
      <c r="G12" s="297"/>
      <c r="H12" s="297"/>
      <c r="I12" s="297"/>
      <c r="J12" s="297"/>
      <c r="K12" s="297"/>
      <c r="L12" s="297"/>
    </row>
    <row r="13" spans="1:13" ht="12.75" customHeight="1">
      <c r="A13" s="5"/>
      <c r="B13" s="11"/>
      <c r="C13" s="10"/>
      <c r="D13" s="10"/>
      <c r="E13" s="10"/>
      <c r="F13" s="10"/>
      <c r="G13" s="10"/>
      <c r="H13" s="10"/>
      <c r="I13" s="10"/>
      <c r="J13" s="10"/>
      <c r="K13" s="10"/>
      <c r="L13" s="10"/>
      <c r="M13" s="6"/>
    </row>
    <row r="14" spans="1:12" ht="38.25" customHeight="1">
      <c r="A14" s="5"/>
      <c r="B14" s="291" t="str">
        <f>Translations!$B$43</f>
        <v>Ovo je konačna verzija pomoćnog alata za procjenu rizika od strane operatera sukladno članku 58. stavak 2. točka a. i članku 12. stavak 1. točka b. UPI, izdanog u listopadu 2013.</v>
      </c>
      <c r="C14" s="292"/>
      <c r="D14" s="292"/>
      <c r="E14" s="292"/>
      <c r="F14" s="292"/>
      <c r="G14" s="292"/>
      <c r="H14" s="292"/>
      <c r="I14" s="292"/>
      <c r="J14" s="292"/>
      <c r="K14" s="292"/>
      <c r="L14" s="293"/>
    </row>
    <row r="15" spans="1:12" ht="12.75" customHeight="1">
      <c r="A15" s="5"/>
      <c r="B15" s="271"/>
      <c r="C15" s="271"/>
      <c r="D15" s="271"/>
      <c r="E15" s="271"/>
      <c r="F15" s="271"/>
      <c r="G15" s="271"/>
      <c r="H15" s="271"/>
      <c r="I15" s="271"/>
      <c r="J15" s="271"/>
      <c r="K15" s="271"/>
      <c r="L15" s="271"/>
    </row>
    <row r="16" spans="1:12" ht="12.75" customHeight="1">
      <c r="A16" s="5">
        <v>4</v>
      </c>
      <c r="B16" s="271" t="str">
        <f>Translations!$B$12</f>
        <v>Sve smjernice Komisije o Uredbi o praćenju i izvješćivanju mogu se naći na internetskoj stranici:</v>
      </c>
      <c r="C16" s="271"/>
      <c r="D16" s="271"/>
      <c r="E16" s="271"/>
      <c r="F16" s="271"/>
      <c r="G16" s="271"/>
      <c r="H16" s="271"/>
      <c r="I16" s="271"/>
      <c r="J16" s="271"/>
      <c r="K16" s="271"/>
      <c r="L16" s="271"/>
    </row>
    <row r="17" spans="1:12" ht="12.75" customHeight="1">
      <c r="A17" s="5"/>
      <c r="B17" s="294" t="str">
        <f>Translations!$B$44</f>
        <v>http://ec.europa.eu/clima/policies/ets/monitoring/documentation_en.htm</v>
      </c>
      <c r="C17" s="294"/>
      <c r="D17" s="294"/>
      <c r="E17" s="294"/>
      <c r="F17" s="294"/>
      <c r="G17" s="294"/>
      <c r="H17" s="294"/>
      <c r="I17" s="294"/>
      <c r="J17" s="294"/>
      <c r="K17" s="294"/>
      <c r="L17" s="295"/>
    </row>
    <row r="19" spans="1:12" ht="15">
      <c r="A19" s="5">
        <v>5</v>
      </c>
      <c r="B19" s="296" t="s">
        <v>319</v>
      </c>
      <c r="C19" s="296"/>
      <c r="D19" s="296"/>
      <c r="E19" s="296"/>
      <c r="F19" s="296"/>
      <c r="G19" s="296"/>
      <c r="H19" s="296"/>
      <c r="I19" s="296"/>
      <c r="J19" s="296"/>
      <c r="K19" s="296"/>
      <c r="L19" s="296"/>
    </row>
    <row r="20" spans="1:12" ht="12.75">
      <c r="A20" s="5"/>
      <c r="B20" s="14" t="str">
        <f>Translations!$B$15</f>
        <v>EU web stranice:</v>
      </c>
      <c r="C20" s="15"/>
      <c r="D20" s="15"/>
      <c r="E20" s="15"/>
      <c r="F20" s="15"/>
      <c r="G20" s="15"/>
      <c r="H20" s="15"/>
      <c r="I20" s="15"/>
      <c r="J20" s="15"/>
      <c r="K20" s="15"/>
      <c r="L20" s="16"/>
    </row>
    <row r="21" spans="1:12" ht="12.75">
      <c r="A21" s="5"/>
      <c r="B21" s="15" t="str">
        <f>Translations!$B$16</f>
        <v>Zakonodavstvo EU:</v>
      </c>
      <c r="C21" s="15"/>
      <c r="D21" s="289" t="str">
        <f>Translations!$B$17</f>
        <v>http://eur-lex.europa.eu/en/index.htm </v>
      </c>
      <c r="E21" s="290"/>
      <c r="F21" s="290"/>
      <c r="G21" s="290"/>
      <c r="H21" s="290"/>
      <c r="I21" s="290"/>
      <c r="J21" s="15"/>
      <c r="K21" s="15"/>
      <c r="L21" s="16"/>
    </row>
    <row r="22" spans="1:12" ht="12.75">
      <c r="A22" s="5"/>
      <c r="B22" s="15" t="str">
        <f>Translations!$B$18</f>
        <v>EU ETS općenito:</v>
      </c>
      <c r="C22" s="15"/>
      <c r="D22" s="288" t="str">
        <f>Translations!$B$19</f>
        <v>http://ec.europa.eu/clima/policies/ets/index_en.htm</v>
      </c>
      <c r="E22" s="288"/>
      <c r="F22" s="288"/>
      <c r="G22" s="288"/>
      <c r="H22" s="288"/>
      <c r="I22" s="288"/>
      <c r="J22" s="15"/>
      <c r="K22" s="15"/>
      <c r="L22" s="16"/>
    </row>
    <row r="23" spans="1:12" ht="12.75">
      <c r="A23" s="5"/>
      <c r="B23" s="15" t="str">
        <f>Translations!$B$20</f>
        <v>Praćenje i izvješćivanje u EU ETS-u: </v>
      </c>
      <c r="C23" s="15"/>
      <c r="D23" s="15"/>
      <c r="E23" s="15"/>
      <c r="F23" s="15"/>
      <c r="G23" s="15"/>
      <c r="H23" s="15"/>
      <c r="I23" s="15"/>
      <c r="J23" s="15"/>
      <c r="K23" s="15"/>
      <c r="L23" s="16"/>
    </row>
    <row r="24" spans="1:12" ht="12.75">
      <c r="A24" s="5"/>
      <c r="B24" s="15"/>
      <c r="C24" s="15"/>
      <c r="D24" s="289" t="str">
        <f>Translations!$B$13</f>
        <v>http://ec.europa.eu/clima/policies/ets/monitoring/index_en.htm</v>
      </c>
      <c r="E24" s="290"/>
      <c r="F24" s="290"/>
      <c r="G24" s="290"/>
      <c r="H24" s="290"/>
      <c r="I24" s="290"/>
      <c r="J24" s="15"/>
      <c r="K24" s="15"/>
      <c r="L24" s="16"/>
    </row>
    <row r="25" ht="12.75">
      <c r="B25" s="14" t="str">
        <f>Translations!$B$21</f>
        <v>Ostale web stranice:</v>
      </c>
    </row>
    <row r="26" spans="2:12" ht="12.75">
      <c r="B26" s="257" t="str">
        <f>Translations!$B$22</f>
        <v>www.mzoip.hr; www.azo.hr</v>
      </c>
      <c r="C26" s="257"/>
      <c r="D26" s="257"/>
      <c r="E26" s="257"/>
      <c r="F26" s="257"/>
      <c r="G26" s="257"/>
      <c r="H26" s="257"/>
      <c r="I26" s="257"/>
      <c r="J26" s="257"/>
      <c r="K26" s="257"/>
      <c r="L26" s="257"/>
    </row>
    <row r="27" spans="2:12" ht="12.75">
      <c r="B27" s="257"/>
      <c r="C27" s="257"/>
      <c r="D27" s="257"/>
      <c r="E27" s="257"/>
      <c r="F27" s="257"/>
      <c r="G27" s="257"/>
      <c r="H27" s="257"/>
      <c r="I27" s="257"/>
      <c r="J27" s="257"/>
      <c r="K27" s="257"/>
      <c r="L27" s="257"/>
    </row>
    <row r="28" spans="2:12" ht="12.75">
      <c r="B28" s="14" t="str">
        <f>Translations!$B$23</f>
        <v>Helpdesk:</v>
      </c>
      <c r="C28" s="17"/>
      <c r="D28" s="17"/>
      <c r="E28" s="17"/>
      <c r="F28" s="17"/>
      <c r="G28" s="17"/>
      <c r="H28" s="17"/>
      <c r="I28" s="17"/>
      <c r="J28" s="17"/>
      <c r="K28" s="17"/>
      <c r="L28" s="18"/>
    </row>
    <row r="29" spans="2:12" ht="12.75">
      <c r="B29" s="257">
        <f>Translations!$B$24</f>
        <v>0</v>
      </c>
      <c r="C29" s="257"/>
      <c r="D29" s="257"/>
      <c r="E29" s="257"/>
      <c r="F29" s="257"/>
      <c r="G29" s="257"/>
      <c r="H29" s="257"/>
      <c r="I29" s="257"/>
      <c r="J29" s="257"/>
      <c r="K29" s="257"/>
      <c r="L29" s="257"/>
    </row>
    <row r="30" spans="2:12" ht="12.75">
      <c r="B30" s="257"/>
      <c r="C30" s="257"/>
      <c r="D30" s="257"/>
      <c r="E30" s="257"/>
      <c r="F30" s="257"/>
      <c r="G30" s="257"/>
      <c r="H30" s="257"/>
      <c r="I30" s="257"/>
      <c r="J30" s="257"/>
      <c r="K30" s="257"/>
      <c r="L30" s="257"/>
    </row>
    <row r="31" ht="25.5" customHeight="1"/>
    <row r="32" spans="1:12" ht="15.75" customHeight="1">
      <c r="A32" s="19">
        <v>6</v>
      </c>
      <c r="B32" s="269" t="str">
        <f>Translations!$B$25</f>
        <v>Kako se služiti ovim obrascem:</v>
      </c>
      <c r="C32" s="269"/>
      <c r="D32" s="269"/>
      <c r="E32" s="269"/>
      <c r="F32" s="269"/>
      <c r="G32" s="269"/>
      <c r="H32" s="269"/>
      <c r="I32" s="269"/>
      <c r="J32" s="269"/>
      <c r="K32" s="269"/>
      <c r="L32" s="269"/>
    </row>
    <row r="33" spans="1:12" ht="51" customHeight="1">
      <c r="A33" s="5"/>
      <c r="B33" s="281" t="str">
        <f>Translations!$B$37</f>
        <v>Kako bi formule bile zaštićene od nenamjernih preinaka, koje obično dovode do pogrešnih i nejasnih rezultata, izrazito je važno NE KORISTITI OPCIJE 'IZREŽI &amp; ZALIJEPI' ('CUT &amp; PASTE'). Ukoliko želite pomicati podatke, prvo ih KOPIRAJTE (COPY) potom ZALIJEPITE (PASTE), a tek onda obrišite neželjene podatke na starom (pogrešnom) mjestu.</v>
      </c>
      <c r="C33" s="282"/>
      <c r="D33" s="282"/>
      <c r="E33" s="282"/>
      <c r="F33" s="282"/>
      <c r="G33" s="282"/>
      <c r="H33" s="282"/>
      <c r="I33" s="282"/>
      <c r="J33" s="282"/>
      <c r="K33" s="282"/>
      <c r="L33" s="283"/>
    </row>
    <row r="34" spans="1:12" ht="12.75">
      <c r="A34" s="5"/>
      <c r="B34" s="284" t="str">
        <f>Translations!$B$26</f>
        <v>Oznake boja i fontova:</v>
      </c>
      <c r="C34" s="284"/>
      <c r="D34" s="284"/>
      <c r="E34" s="284"/>
      <c r="F34" s="284"/>
      <c r="G34" s="284"/>
      <c r="H34" s="284"/>
      <c r="I34" s="284"/>
      <c r="J34" s="284"/>
      <c r="K34" s="284"/>
      <c r="L34" s="285"/>
    </row>
    <row r="35" spans="3:12" ht="12.75">
      <c r="C35" s="283" t="str">
        <f>Translations!$B$27</f>
        <v>Crno podebljani tekst:</v>
      </c>
      <c r="D35" s="286"/>
      <c r="E35" s="271" t="str">
        <f>Translations!$B$28</f>
        <v>Ovo je tekst predviđen predloškom Komisije. Potrebno ga je ostaviti nepromijenjenim.</v>
      </c>
      <c r="F35" s="271"/>
      <c r="G35" s="271"/>
      <c r="H35" s="271"/>
      <c r="I35" s="271"/>
      <c r="J35" s="271"/>
      <c r="K35" s="271"/>
      <c r="L35" s="277"/>
    </row>
    <row r="36" spans="3:12" ht="12.75">
      <c r="C36" s="287" t="str">
        <f>Translations!$B$29</f>
        <v>Umanjeni tekst u kurzivu:</v>
      </c>
      <c r="D36" s="287"/>
      <c r="E36" s="271" t="str">
        <f>Translations!$B$30</f>
        <v>Ovaj tekst pruža dodatna objašnjenja. </v>
      </c>
      <c r="F36" s="271"/>
      <c r="G36" s="271"/>
      <c r="H36" s="271"/>
      <c r="I36" s="271"/>
      <c r="J36" s="271"/>
      <c r="K36" s="271"/>
      <c r="L36" s="277"/>
    </row>
    <row r="37" spans="3:12" ht="12.75">
      <c r="C37" s="275"/>
      <c r="D37" s="276"/>
      <c r="E37" s="277" t="str">
        <f>Translations!$B$31</f>
        <v>Svjetložuta polja označavaju ćelije gdje se unose podaci prema potrebi.</v>
      </c>
      <c r="F37" s="272"/>
      <c r="G37" s="272"/>
      <c r="H37" s="272"/>
      <c r="I37" s="272"/>
      <c r="J37" s="272"/>
      <c r="K37" s="272"/>
      <c r="L37" s="272"/>
    </row>
    <row r="38" spans="3:12" ht="12.75">
      <c r="C38" s="278"/>
      <c r="D38" s="279"/>
      <c r="E38" s="277" t="str">
        <f>Translations!$B$32</f>
        <v>Zelena polja prikazuju automatski izračunate rezultate. Tekst u crvenoj boji predstavlja poruke koje upućuju na pogreške (nedostajući podatak i sl.).</v>
      </c>
      <c r="F38" s="272"/>
      <c r="G38" s="272"/>
      <c r="H38" s="272"/>
      <c r="I38" s="272"/>
      <c r="J38" s="272"/>
      <c r="K38" s="272"/>
      <c r="L38" s="272"/>
    </row>
    <row r="39" spans="3:12" ht="12.75">
      <c r="C39" s="280"/>
      <c r="D39" s="279"/>
      <c r="E39" s="277" t="str">
        <f>Translations!$B$33</f>
        <v>Osjenčana polja upućuju da određeni unos iz drugog polja, čini ovaj unos nevažnim.</v>
      </c>
      <c r="F39" s="271"/>
      <c r="G39" s="271"/>
      <c r="H39" s="271"/>
      <c r="I39" s="271"/>
      <c r="J39" s="271"/>
      <c r="K39" s="271"/>
      <c r="L39" s="277"/>
    </row>
    <row r="40" spans="3:12" ht="12.75">
      <c r="C40" s="270"/>
      <c r="D40" s="270"/>
      <c r="E40" s="271" t="str">
        <f>Translations!$B$34</f>
        <v>Siva polja treba popuniti država članica prije objavljivanja prilagođene verzije obrasca.</v>
      </c>
      <c r="F40" s="272"/>
      <c r="G40" s="272"/>
      <c r="H40" s="272"/>
      <c r="I40" s="272"/>
      <c r="J40" s="272"/>
      <c r="K40" s="272"/>
      <c r="L40" s="272"/>
    </row>
    <row r="41" spans="3:12" ht="12.75">
      <c r="C41" s="273"/>
      <c r="D41" s="273"/>
      <c r="E41" s="271" t="str">
        <f>Translations!$B$35</f>
        <v>Svjetlosiva područja su namijenjena za navigaciju i poveznice.</v>
      </c>
      <c r="F41" s="272"/>
      <c r="G41" s="272"/>
      <c r="H41" s="272"/>
      <c r="I41" s="272"/>
      <c r="J41" s="272"/>
      <c r="K41" s="272"/>
      <c r="L41" s="272"/>
    </row>
    <row r="43" spans="1:12" ht="51" customHeight="1">
      <c r="A43" s="5">
        <v>7</v>
      </c>
      <c r="B43" s="274" t="str">
        <f>Translations!$B$36</f>
        <v>Ovaj je obrazac zaključan radi onemogućavanja unosa podataka, osim u žuta polja. Međutim, zbog transparentnosti, nije postavljena zaporka. To omogućava potpun uvid u sve formule. Pri korištenju ovog obrasca za unos podataka, preporučljivo je koristiti zaštitu lista. Ista bi trebala biti isključena jedino prilikom provjere ispravnosti formula. Posljednje je uputno učiniti u kopiji obrasca.</v>
      </c>
      <c r="C43" s="272"/>
      <c r="D43" s="272"/>
      <c r="E43" s="272"/>
      <c r="F43" s="272"/>
      <c r="G43" s="272"/>
      <c r="H43" s="272"/>
      <c r="I43" s="272"/>
      <c r="J43" s="272"/>
      <c r="K43" s="272"/>
      <c r="L43" s="272"/>
    </row>
    <row r="44" spans="1:12" ht="51" customHeight="1">
      <c r="A44" s="5">
        <v>8</v>
      </c>
      <c r="B44" s="274" t="str">
        <f>Translations!$B$38</f>
        <v>Polja s podacima nisu optimizirana za brojčana i druga oblikovanja. Međutim, zaštita je ograničena kako biste mogli koristiti vlastita oblikovanja. Pogotovo, sami odlučujete koliko ćete decimalnih mjesta prikazati. Načelno, točnost izračuna ne ovisi o broju prikazanih decimalnih mjesta. U pravilu, trebalo bi onemogućiti opciju 'Preciznost prema prikazu' ("Precision as displayed") u MS Excelu. Za više pojedinosti o ovoj temi, koristite funkciju 'Pomoć' ("Help") u MS Excelu.</v>
      </c>
      <c r="C44" s="272"/>
      <c r="D44" s="272"/>
      <c r="E44" s="272"/>
      <c r="F44" s="272"/>
      <c r="G44" s="272"/>
      <c r="H44" s="272"/>
      <c r="I44" s="272"/>
      <c r="J44" s="272"/>
      <c r="K44" s="272"/>
      <c r="L44" s="272"/>
    </row>
    <row r="45" spans="1:12" ht="4.5" customHeight="1" thickBot="1">
      <c r="A45" s="21"/>
      <c r="B45" s="264"/>
      <c r="C45" s="265"/>
      <c r="D45" s="265"/>
      <c r="E45" s="265"/>
      <c r="F45" s="265"/>
      <c r="G45" s="265"/>
      <c r="H45" s="265"/>
      <c r="I45" s="265"/>
      <c r="J45" s="265"/>
      <c r="K45" s="265"/>
      <c r="L45" s="23"/>
    </row>
    <row r="46" spans="1:12" ht="89.25" customHeight="1" thickBot="1">
      <c r="A46" s="5">
        <v>9</v>
      </c>
      <c r="B46" s="266" t="str">
        <f>Translations!$B$39</f>
        <v>IZJAVA O OGRANIČENJU ODGOVORNOSTI: Sve su formule pažljivo i temeljito osmišljene. Međutim, pogreške se ne mogu potpuno isključiti. Kako je gore navedeno, u svrhu provjere valjanosti izračuna osigurana je potpuna transparentnost. Za moguće štete nastale uslijed pogrešnih ili nejasnih rezultata dostavljenih izračuna ne mogu biti odgovorni ni autori ovog obrasca, a niti Europska komisija.  
Potpunu odgovornost dostave točnih podataka nadležnom tijelu snosi korisnik ovog obrasca (operater postrojenja obuhvaćenog ETS-om).</v>
      </c>
      <c r="C46" s="267"/>
      <c r="D46" s="267"/>
      <c r="E46" s="267"/>
      <c r="F46" s="267"/>
      <c r="G46" s="267"/>
      <c r="H46" s="267"/>
      <c r="I46" s="267"/>
      <c r="J46" s="267"/>
      <c r="K46" s="267"/>
      <c r="L46" s="268"/>
    </row>
    <row r="48" spans="1:12" ht="15.75">
      <c r="A48" s="5">
        <v>10</v>
      </c>
      <c r="B48" s="269" t="str">
        <f>Translations!$B$40</f>
        <v>Specifične upute države članice nalaze se ovdje:</v>
      </c>
      <c r="C48" s="269"/>
      <c r="D48" s="269"/>
      <c r="E48" s="269"/>
      <c r="F48" s="269"/>
      <c r="G48" s="269"/>
      <c r="H48" s="269"/>
      <c r="I48" s="269"/>
      <c r="J48" s="269"/>
      <c r="K48" s="269"/>
      <c r="L48" s="269"/>
    </row>
    <row r="49" spans="2:12" ht="12.75">
      <c r="B49" s="257"/>
      <c r="C49" s="257"/>
      <c r="D49" s="257"/>
      <c r="E49" s="257"/>
      <c r="F49" s="257"/>
      <c r="G49" s="257"/>
      <c r="H49" s="257"/>
      <c r="I49" s="257"/>
      <c r="J49" s="257"/>
      <c r="K49" s="257"/>
      <c r="L49" s="257"/>
    </row>
    <row r="50" spans="2:12" ht="12.75">
      <c r="B50" s="257"/>
      <c r="C50" s="257"/>
      <c r="D50" s="257"/>
      <c r="E50" s="257"/>
      <c r="F50" s="257"/>
      <c r="G50" s="257"/>
      <c r="H50" s="257"/>
      <c r="I50" s="257"/>
      <c r="J50" s="257"/>
      <c r="K50" s="257"/>
      <c r="L50" s="257"/>
    </row>
    <row r="51" spans="2:12" ht="12.75">
      <c r="B51" s="257"/>
      <c r="C51" s="257"/>
      <c r="D51" s="257"/>
      <c r="E51" s="257"/>
      <c r="F51" s="257"/>
      <c r="G51" s="257"/>
      <c r="H51" s="257"/>
      <c r="I51" s="257"/>
      <c r="J51" s="257"/>
      <c r="K51" s="257"/>
      <c r="L51" s="257"/>
    </row>
    <row r="52" spans="2:12" ht="12.75">
      <c r="B52" s="257"/>
      <c r="C52" s="257"/>
      <c r="D52" s="257"/>
      <c r="E52" s="257"/>
      <c r="F52" s="257"/>
      <c r="G52" s="257"/>
      <c r="H52" s="257"/>
      <c r="I52" s="257"/>
      <c r="J52" s="257"/>
      <c r="K52" s="257"/>
      <c r="L52" s="257"/>
    </row>
    <row r="53" spans="2:12" ht="12.75">
      <c r="B53" s="257"/>
      <c r="C53" s="257"/>
      <c r="D53" s="257"/>
      <c r="E53" s="257"/>
      <c r="F53" s="257"/>
      <c r="G53" s="257"/>
      <c r="H53" s="257"/>
      <c r="I53" s="257"/>
      <c r="J53" s="257"/>
      <c r="K53" s="257"/>
      <c r="L53" s="257"/>
    </row>
    <row r="54" spans="2:12" ht="12.75">
      <c r="B54" s="257"/>
      <c r="C54" s="257"/>
      <c r="D54" s="257"/>
      <c r="E54" s="257"/>
      <c r="F54" s="257"/>
      <c r="G54" s="257"/>
      <c r="H54" s="257"/>
      <c r="I54" s="257"/>
      <c r="J54" s="257"/>
      <c r="K54" s="257"/>
      <c r="L54" s="257"/>
    </row>
    <row r="55" spans="2:12" ht="12.75">
      <c r="B55" s="257"/>
      <c r="C55" s="257"/>
      <c r="D55" s="257"/>
      <c r="E55" s="257"/>
      <c r="F55" s="257"/>
      <c r="G55" s="257"/>
      <c r="H55" s="257"/>
      <c r="I55" s="257"/>
      <c r="J55" s="257"/>
      <c r="K55" s="257"/>
      <c r="L55" s="257"/>
    </row>
    <row r="56" spans="2:12" ht="12.75">
      <c r="B56" s="257"/>
      <c r="C56" s="257"/>
      <c r="D56" s="257"/>
      <c r="E56" s="257"/>
      <c r="F56" s="257"/>
      <c r="G56" s="257"/>
      <c r="H56" s="257"/>
      <c r="I56" s="257"/>
      <c r="J56" s="257"/>
      <c r="K56" s="257"/>
      <c r="L56" s="257"/>
    </row>
    <row r="57" spans="2:12" ht="12.75">
      <c r="B57" s="257"/>
      <c r="C57" s="257"/>
      <c r="D57" s="257"/>
      <c r="E57" s="257"/>
      <c r="F57" s="257"/>
      <c r="G57" s="257"/>
      <c r="H57" s="257"/>
      <c r="I57" s="257"/>
      <c r="J57" s="257"/>
      <c r="K57" s="257"/>
      <c r="L57" s="257"/>
    </row>
    <row r="58" spans="2:12" ht="12.75">
      <c r="B58" s="257"/>
      <c r="C58" s="257"/>
      <c r="D58" s="257"/>
      <c r="E58" s="257"/>
      <c r="F58" s="257"/>
      <c r="G58" s="257"/>
      <c r="H58" s="257"/>
      <c r="I58" s="257"/>
      <c r="J58" s="257"/>
      <c r="K58" s="257"/>
      <c r="L58" s="257"/>
    </row>
    <row r="59" spans="2:12" ht="12.75">
      <c r="B59" s="257"/>
      <c r="C59" s="257"/>
      <c r="D59" s="257"/>
      <c r="E59" s="257"/>
      <c r="F59" s="257"/>
      <c r="G59" s="257"/>
      <c r="H59" s="257"/>
      <c r="I59" s="257"/>
      <c r="J59" s="257"/>
      <c r="K59" s="257"/>
      <c r="L59" s="257"/>
    </row>
    <row r="60" spans="2:12" ht="12.75">
      <c r="B60" s="257"/>
      <c r="C60" s="257"/>
      <c r="D60" s="257"/>
      <c r="E60" s="257"/>
      <c r="F60" s="257"/>
      <c r="G60" s="257"/>
      <c r="H60" s="257"/>
      <c r="I60" s="257"/>
      <c r="J60" s="257"/>
      <c r="K60" s="257"/>
      <c r="L60" s="257"/>
    </row>
    <row r="61" spans="2:12" ht="12.75">
      <c r="B61" s="257"/>
      <c r="C61" s="257"/>
      <c r="D61" s="257"/>
      <c r="E61" s="257"/>
      <c r="F61" s="257"/>
      <c r="G61" s="257"/>
      <c r="H61" s="257"/>
      <c r="I61" s="257"/>
      <c r="J61" s="257"/>
      <c r="K61" s="257"/>
      <c r="L61" s="257"/>
    </row>
    <row r="62" spans="2:12" ht="12.75">
      <c r="B62" s="257"/>
      <c r="C62" s="257"/>
      <c r="D62" s="257"/>
      <c r="E62" s="257"/>
      <c r="F62" s="257"/>
      <c r="G62" s="257"/>
      <c r="H62" s="257"/>
      <c r="I62" s="257"/>
      <c r="J62" s="257"/>
      <c r="K62" s="257"/>
      <c r="L62" s="257"/>
    </row>
    <row r="63" spans="2:12" ht="12.75">
      <c r="B63" s="257"/>
      <c r="C63" s="257"/>
      <c r="D63" s="257"/>
      <c r="E63" s="257"/>
      <c r="F63" s="257"/>
      <c r="G63" s="257"/>
      <c r="H63" s="257"/>
      <c r="I63" s="257"/>
      <c r="J63" s="257"/>
      <c r="K63" s="257"/>
      <c r="L63" s="257"/>
    </row>
    <row r="64" spans="2:12" ht="12.75">
      <c r="B64" s="257"/>
      <c r="C64" s="257"/>
      <c r="D64" s="257"/>
      <c r="E64" s="257"/>
      <c r="F64" s="257"/>
      <c r="G64" s="257"/>
      <c r="H64" s="257"/>
      <c r="I64" s="257"/>
      <c r="J64" s="257"/>
      <c r="K64" s="257"/>
      <c r="L64" s="257"/>
    </row>
    <row r="65" spans="2:12" ht="12.75">
      <c r="B65" s="257"/>
      <c r="C65" s="257"/>
      <c r="D65" s="257"/>
      <c r="E65" s="257"/>
      <c r="F65" s="257"/>
      <c r="G65" s="257"/>
      <c r="H65" s="257"/>
      <c r="I65" s="257"/>
      <c r="J65" s="257"/>
      <c r="K65" s="257"/>
      <c r="L65" s="257"/>
    </row>
    <row r="66" spans="2:12" ht="12.75">
      <c r="B66" s="257"/>
      <c r="C66" s="257"/>
      <c r="D66" s="257"/>
      <c r="E66" s="257"/>
      <c r="F66" s="257"/>
      <c r="G66" s="257"/>
      <c r="H66" s="257"/>
      <c r="I66" s="257"/>
      <c r="J66" s="257"/>
      <c r="K66" s="257"/>
      <c r="L66" s="257"/>
    </row>
    <row r="67" spans="2:12" ht="12.75">
      <c r="B67" s="257"/>
      <c r="C67" s="257"/>
      <c r="D67" s="257"/>
      <c r="E67" s="257"/>
      <c r="F67" s="257"/>
      <c r="G67" s="257"/>
      <c r="H67" s="257"/>
      <c r="I67" s="257"/>
      <c r="J67" s="257"/>
      <c r="K67" s="257"/>
      <c r="L67" s="257"/>
    </row>
    <row r="68" spans="2:12" ht="12.75">
      <c r="B68" s="257"/>
      <c r="C68" s="257"/>
      <c r="D68" s="257"/>
      <c r="E68" s="257"/>
      <c r="F68" s="257"/>
      <c r="G68" s="257"/>
      <c r="H68" s="257"/>
      <c r="I68" s="257"/>
      <c r="J68" s="257"/>
      <c r="K68" s="257"/>
      <c r="L68" s="257"/>
    </row>
    <row r="69" spans="2:12" ht="12.75">
      <c r="B69" s="257"/>
      <c r="C69" s="257"/>
      <c r="D69" s="257"/>
      <c r="E69" s="257"/>
      <c r="F69" s="257"/>
      <c r="G69" s="257"/>
      <c r="H69" s="257"/>
      <c r="I69" s="257"/>
      <c r="J69" s="257"/>
      <c r="K69" s="257"/>
      <c r="L69" s="257"/>
    </row>
    <row r="70" spans="2:12" ht="12.75">
      <c r="B70" s="257"/>
      <c r="C70" s="257"/>
      <c r="D70" s="257"/>
      <c r="E70" s="257"/>
      <c r="F70" s="257"/>
      <c r="G70" s="257"/>
      <c r="H70" s="257"/>
      <c r="I70" s="257"/>
      <c r="J70" s="257"/>
      <c r="K70" s="257"/>
      <c r="L70" s="257"/>
    </row>
    <row r="73" spans="1:2" s="1" customFormat="1" ht="13.5" thickBot="1">
      <c r="A73" s="5">
        <v>11</v>
      </c>
      <c r="B73" s="24" t="str">
        <f>Translations!$B$2</f>
        <v>Informacije o verziji obrasca:</v>
      </c>
    </row>
    <row r="74" spans="2:9" s="1" customFormat="1" ht="12.75">
      <c r="B74" s="261" t="str">
        <f>Translations!$B$3</f>
        <v>Obrazac izrađen od:</v>
      </c>
      <c r="C74" s="262"/>
      <c r="D74" s="262"/>
      <c r="E74" s="263"/>
      <c r="F74" s="25" t="str">
        <f>VersionDocumentation!B4</f>
        <v>European Commission</v>
      </c>
      <c r="G74" s="26"/>
      <c r="H74" s="26"/>
      <c r="I74" s="27"/>
    </row>
    <row r="75" spans="2:9" s="1" customFormat="1" ht="12.75">
      <c r="B75" s="254" t="str">
        <f>Translations!$B$4</f>
        <v>Datum objave:</v>
      </c>
      <c r="C75" s="255"/>
      <c r="D75" s="255"/>
      <c r="E75" s="256"/>
      <c r="F75" s="28">
        <f>VersionDocumentation!B3</f>
        <v>41548</v>
      </c>
      <c r="G75" s="29"/>
      <c r="H75" s="29"/>
      <c r="I75" s="30"/>
    </row>
    <row r="76" spans="2:9" s="1" customFormat="1" ht="12.75">
      <c r="B76" s="254" t="str">
        <f>Translations!$B$5</f>
        <v>Jezik:</v>
      </c>
      <c r="C76" s="255"/>
      <c r="D76" s="255"/>
      <c r="E76" s="256"/>
      <c r="F76" s="31" t="str">
        <f>VersionDocumentation!B5</f>
        <v>Croatian</v>
      </c>
      <c r="G76" s="29"/>
      <c r="H76" s="29"/>
      <c r="I76" s="30"/>
    </row>
    <row r="77" spans="2:9" s="1" customFormat="1" ht="13.5" thickBot="1">
      <c r="B77" s="258" t="str">
        <f>Translations!$B$6</f>
        <v>Naziv dokumenta:</v>
      </c>
      <c r="C77" s="259"/>
      <c r="D77" s="259"/>
      <c r="E77" s="260"/>
      <c r="F77" s="32" t="str">
        <f>VersionDocumentation!C3</f>
        <v>Tool Risk Assessment_COM_hr_011013.xls</v>
      </c>
      <c r="G77" s="33"/>
      <c r="H77" s="33"/>
      <c r="I77" s="34"/>
    </row>
    <row r="78" s="1" customFormat="1" ht="12.75"/>
  </sheetData>
  <sheetProtection sheet="1" objects="1" scenarios="1" formatCells="0" formatColumns="0" formatRows="0"/>
  <mergeCells count="69">
    <mergeCell ref="B12:L12"/>
    <mergeCell ref="B2:J2"/>
    <mergeCell ref="B3:L3"/>
    <mergeCell ref="B4:L4"/>
    <mergeCell ref="B5:L5"/>
    <mergeCell ref="B6:L6"/>
    <mergeCell ref="B8:L8"/>
    <mergeCell ref="B9:L9"/>
    <mergeCell ref="B11:L11"/>
    <mergeCell ref="B14:L14"/>
    <mergeCell ref="B15:L15"/>
    <mergeCell ref="B16:L16"/>
    <mergeCell ref="B17:L17"/>
    <mergeCell ref="B19:L19"/>
    <mergeCell ref="D21:I21"/>
    <mergeCell ref="D22:I22"/>
    <mergeCell ref="D24:I24"/>
    <mergeCell ref="B26:L26"/>
    <mergeCell ref="B27:L27"/>
    <mergeCell ref="B29:L29"/>
    <mergeCell ref="B30:L30"/>
    <mergeCell ref="B32:L32"/>
    <mergeCell ref="B33:L33"/>
    <mergeCell ref="B34:L34"/>
    <mergeCell ref="C35:D35"/>
    <mergeCell ref="E35:L35"/>
    <mergeCell ref="C36:D36"/>
    <mergeCell ref="E36:L36"/>
    <mergeCell ref="C37:D37"/>
    <mergeCell ref="E37:L37"/>
    <mergeCell ref="C38:D38"/>
    <mergeCell ref="E38:L38"/>
    <mergeCell ref="C39:D39"/>
    <mergeCell ref="E39:L39"/>
    <mergeCell ref="C40:D40"/>
    <mergeCell ref="E40:L40"/>
    <mergeCell ref="C41:D41"/>
    <mergeCell ref="E41:L41"/>
    <mergeCell ref="B43:L43"/>
    <mergeCell ref="B44:L44"/>
    <mergeCell ref="B45:K45"/>
    <mergeCell ref="B46:L46"/>
    <mergeCell ref="B48:L48"/>
    <mergeCell ref="B49:L49"/>
    <mergeCell ref="B50:L50"/>
    <mergeCell ref="B51:L51"/>
    <mergeCell ref="B52:L52"/>
    <mergeCell ref="B53:L53"/>
    <mergeCell ref="B54:L54"/>
    <mergeCell ref="B55:L55"/>
    <mergeCell ref="B56:L56"/>
    <mergeCell ref="B57:L57"/>
    <mergeCell ref="B75:E75"/>
    <mergeCell ref="B58:L58"/>
    <mergeCell ref="B59:L59"/>
    <mergeCell ref="B60:L60"/>
    <mergeCell ref="B61:L61"/>
    <mergeCell ref="B62:L62"/>
    <mergeCell ref="B63:L63"/>
    <mergeCell ref="B76:E76"/>
    <mergeCell ref="B64:L64"/>
    <mergeCell ref="B65:L65"/>
    <mergeCell ref="B66:L66"/>
    <mergeCell ref="B67:L67"/>
    <mergeCell ref="B77:E77"/>
    <mergeCell ref="B68:L68"/>
    <mergeCell ref="B69:L69"/>
    <mergeCell ref="B70:L70"/>
    <mergeCell ref="B74:E74"/>
  </mergeCells>
  <hyperlinks>
    <hyperlink ref="D21" r:id="rId1" display="http://eur-lex.europa.eu/en/index.htm "/>
    <hyperlink ref="D24" r:id="rId2" display="http://ec.europa.eu/clima/policies/ets/monitoring/index_en.htm"/>
    <hyperlink ref="B6:K6" r:id="rId3" display="http://ec.europa.eu/clima/documentation/ets/docs/decision_benchmarking_15_dec_en.pdf. "/>
    <hyperlink ref="B6" r:id="rId4" display="http://eur-lex.europa.eu/LexUriServ/LexUriServ.do?uri=CONSLEG:2003L0087:20090625:EN:PDF"/>
    <hyperlink ref="B9" r:id="rId5" display="http://ec.europa.eu/clima/news/articles/news_2011121401_en.htm"/>
    <hyperlink ref="B9:L9" r:id="rId6" display="http://eur-lex.europa.eu/LexUriServ/LexUriServ.do?uri=OJ:L:2012:181:0030:0104:EN:PDF"/>
    <hyperlink ref="B17" r:id="rId7" display="http://ec.europa.eu/clima/policies/ets/monitoring/documentation_en.htm"/>
    <hyperlink ref="D22:I22" r:id="rId8" display="http://ec.europa.eu/clima/policies/ets/index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2" r:id="rId9"/>
  <headerFooter alignWithMargins="0">
    <oddHeader>&amp;L&amp;F, &amp;A&amp;R&amp;D, &amp;T</oddHeader>
    <oddFooter>&amp;C&amp;P / &amp;N</oddFooter>
  </headerFooter>
  <rowBreaks count="1" manualBreakCount="1">
    <brk id="31" max="11"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R71"/>
  <sheetViews>
    <sheetView zoomScale="120" zoomScaleNormal="120" zoomScalePageLayoutView="0" workbookViewId="0" topLeftCell="B2">
      <selection activeCell="C25" sqref="C25:I25"/>
    </sheetView>
  </sheetViews>
  <sheetFormatPr defaultColWidth="11.421875" defaultRowHeight="15"/>
  <cols>
    <col min="1" max="1" width="2.7109375" style="99" hidden="1" customWidth="1"/>
    <col min="2" max="2" width="6.7109375" style="101" customWidth="1"/>
    <col min="3" max="3" width="6.00390625" style="102" customWidth="1"/>
    <col min="4" max="4" width="20.7109375" style="101" customWidth="1"/>
    <col min="5" max="9" width="15.7109375" style="102" customWidth="1"/>
    <col min="10" max="10" width="12.7109375" style="102" customWidth="1"/>
    <col min="11" max="18" width="11.421875" style="99" hidden="1" customWidth="1"/>
    <col min="19" max="16384" width="11.421875" style="102" customWidth="1"/>
  </cols>
  <sheetData>
    <row r="1" spans="1:18" s="99" customFormat="1" ht="13.5" hidden="1" thickBot="1">
      <c r="A1" s="99" t="s">
        <v>40</v>
      </c>
      <c r="B1" s="100"/>
      <c r="D1" s="100"/>
      <c r="K1" s="99" t="s">
        <v>40</v>
      </c>
      <c r="L1" s="99" t="s">
        <v>40</v>
      </c>
      <c r="M1" s="99" t="s">
        <v>40</v>
      </c>
      <c r="N1" s="99" t="s">
        <v>40</v>
      </c>
      <c r="O1" s="99" t="s">
        <v>40</v>
      </c>
      <c r="P1" s="99" t="s">
        <v>40</v>
      </c>
      <c r="Q1" s="99" t="s">
        <v>40</v>
      </c>
      <c r="R1" s="99" t="s">
        <v>40</v>
      </c>
    </row>
    <row r="2" spans="2:10" ht="19.5" customHeight="1">
      <c r="B2" s="215"/>
      <c r="C2" s="216"/>
      <c r="D2" s="217"/>
      <c r="E2" s="216"/>
      <c r="F2" s="216"/>
      <c r="G2" s="216"/>
      <c r="H2" s="216"/>
      <c r="I2" s="216"/>
      <c r="J2" s="218"/>
    </row>
    <row r="3" spans="2:10" ht="19.5" customHeight="1">
      <c r="B3" s="219"/>
      <c r="C3" s="317" t="str">
        <f>Translations!$B$90</f>
        <v>Parametri za procjenu rizika</v>
      </c>
      <c r="D3" s="317"/>
      <c r="E3" s="317"/>
      <c r="F3" s="317"/>
      <c r="G3" s="317"/>
      <c r="H3" s="317"/>
      <c r="I3" s="317"/>
      <c r="J3" s="220"/>
    </row>
    <row r="4" spans="2:10" ht="4.5" customHeight="1">
      <c r="B4" s="219"/>
      <c r="C4" s="221"/>
      <c r="D4" s="222"/>
      <c r="E4" s="221"/>
      <c r="F4" s="221"/>
      <c r="G4" s="221"/>
      <c r="H4" s="221"/>
      <c r="I4" s="221"/>
      <c r="J4" s="220"/>
    </row>
    <row r="5" spans="2:10" ht="25.5" customHeight="1">
      <c r="B5" s="219"/>
      <c r="C5" s="313" t="str">
        <f>Translations!$B$91</f>
        <v>Na ovom listu su izraženi parametri za procjenu rizika. Procjena rizika se tada može provesti na listu "TablicaRizika"</v>
      </c>
      <c r="D5" s="313"/>
      <c r="E5" s="313"/>
      <c r="F5" s="313"/>
      <c r="G5" s="313"/>
      <c r="H5" s="313"/>
      <c r="I5" s="313"/>
      <c r="J5" s="220"/>
    </row>
    <row r="6" spans="2:10" ht="12.75" customHeight="1">
      <c r="B6" s="219"/>
      <c r="C6" s="221"/>
      <c r="D6" s="222"/>
      <c r="E6" s="221"/>
      <c r="F6" s="221"/>
      <c r="G6" s="221"/>
      <c r="H6" s="221"/>
      <c r="I6" s="221"/>
      <c r="J6" s="220"/>
    </row>
    <row r="7" spans="2:10" ht="12.75">
      <c r="B7" s="223" t="str">
        <f>Translations!$B$47</f>
        <v>a)</v>
      </c>
      <c r="C7" s="311" t="str">
        <f>Translations!$B$48</f>
        <v>Prosječne godišnje emisije</v>
      </c>
      <c r="D7" s="311"/>
      <c r="E7" s="311"/>
      <c r="F7" s="311"/>
      <c r="G7" s="311"/>
      <c r="H7" s="311"/>
      <c r="I7" s="311"/>
      <c r="J7" s="220"/>
    </row>
    <row r="8" spans="2:10" ht="12.75" customHeight="1">
      <c r="B8" s="223"/>
      <c r="C8" s="306" t="str">
        <f>Translations!$B$49</f>
        <v>Ovdje unesite prosječne godišnje emisije iz postrojenja ili operatora zrakoplova.</v>
      </c>
      <c r="D8" s="306"/>
      <c r="E8" s="306"/>
      <c r="F8" s="306"/>
      <c r="G8" s="306"/>
      <c r="H8" s="306"/>
      <c r="I8" s="306"/>
      <c r="J8" s="224"/>
    </row>
    <row r="9" spans="2:10" ht="4.5" customHeight="1">
      <c r="B9" s="219"/>
      <c r="C9" s="225"/>
      <c r="D9" s="222"/>
      <c r="E9" s="222"/>
      <c r="F9" s="222"/>
      <c r="G9" s="222"/>
      <c r="H9" s="221"/>
      <c r="I9" s="221"/>
      <c r="J9" s="220"/>
    </row>
    <row r="10" spans="2:10" ht="12.75">
      <c r="B10" s="219"/>
      <c r="C10" s="221"/>
      <c r="D10" s="222"/>
      <c r="E10" s="221"/>
      <c r="F10" s="221"/>
      <c r="G10" s="132"/>
      <c r="H10" s="221" t="s">
        <v>19</v>
      </c>
      <c r="I10" s="221"/>
      <c r="J10" s="220"/>
    </row>
    <row r="11" spans="2:10" ht="12.75">
      <c r="B11" s="219"/>
      <c r="C11" s="221"/>
      <c r="D11" s="222"/>
      <c r="E11" s="221"/>
      <c r="F11" s="221"/>
      <c r="G11" s="221"/>
      <c r="H11" s="221"/>
      <c r="I11" s="221"/>
      <c r="J11" s="220"/>
    </row>
    <row r="12" spans="2:10" ht="12.75">
      <c r="B12" s="223" t="str">
        <f>Translations!$B$50</f>
        <v>b)</v>
      </c>
      <c r="C12" s="311" t="str">
        <f>Translations!$B$51</f>
        <v>Razina utjecaja</v>
      </c>
      <c r="D12" s="311"/>
      <c r="E12" s="311"/>
      <c r="F12" s="311"/>
      <c r="G12" s="311"/>
      <c r="H12" s="311"/>
      <c r="I12" s="311"/>
      <c r="J12" s="220"/>
    </row>
    <row r="13" spans="2:10" ht="25.5" customHeight="1">
      <c r="B13" s="219"/>
      <c r="C13" s="306" t="str">
        <f>Translations!$B$52</f>
        <v>Ovdje unesite udio godišnjih emisija za svaku razinu utjecaja. Ako nisu unesene vrijednosti pod i. automatski će se koristiti standardne vrijednosti prikazane pod ii.  </v>
      </c>
      <c r="D13" s="306"/>
      <c r="E13" s="306"/>
      <c r="F13" s="306"/>
      <c r="G13" s="306"/>
      <c r="H13" s="306"/>
      <c r="I13" s="306"/>
      <c r="J13" s="220"/>
    </row>
    <row r="14" spans="2:10" ht="12.75">
      <c r="B14" s="219"/>
      <c r="C14" s="221"/>
      <c r="D14" s="222"/>
      <c r="E14" s="226">
        <v>1</v>
      </c>
      <c r="F14" s="226">
        <v>2</v>
      </c>
      <c r="G14" s="226">
        <v>3</v>
      </c>
      <c r="H14" s="226">
        <v>4</v>
      </c>
      <c r="I14" s="226">
        <v>5</v>
      </c>
      <c r="J14" s="220"/>
    </row>
    <row r="15" spans="2:16" ht="12.75">
      <c r="B15" s="227" t="s">
        <v>27</v>
      </c>
      <c r="C15" s="320" t="str">
        <f>Translations!$B$53</f>
        <v>Udio od a):</v>
      </c>
      <c r="D15" s="321"/>
      <c r="E15" s="133"/>
      <c r="F15" s="133"/>
      <c r="G15" s="133"/>
      <c r="H15" s="133"/>
      <c r="I15" s="133"/>
      <c r="J15" s="220"/>
      <c r="L15" s="103">
        <v>0.0005</v>
      </c>
      <c r="M15" s="103">
        <v>0.005</v>
      </c>
      <c r="N15" s="103">
        <v>0.01</v>
      </c>
      <c r="O15" s="103">
        <v>0.05</v>
      </c>
      <c r="P15" s="103">
        <v>0.2</v>
      </c>
    </row>
    <row r="16" spans="2:10" ht="12.75">
      <c r="B16" s="227" t="s">
        <v>28</v>
      </c>
      <c r="C16" s="318" t="str">
        <f>Translations!$B$54</f>
        <v>Korištena vrijednost:</v>
      </c>
      <c r="D16" s="319"/>
      <c r="E16" s="104">
        <f>IF(ISBLANK(E15),L15,E15)</f>
        <v>0.0005</v>
      </c>
      <c r="F16" s="104">
        <f>IF(ISBLANK(F15),M15,F15)</f>
        <v>0.005</v>
      </c>
      <c r="G16" s="104">
        <f>IF(ISBLANK(G15),N15,G15)</f>
        <v>0.01</v>
      </c>
      <c r="H16" s="104">
        <f>IF(ISBLANK(H15),O15,H15)</f>
        <v>0.05</v>
      </c>
      <c r="I16" s="104">
        <f>IF(ISBLANK(I15),P15,I15)</f>
        <v>0.2</v>
      </c>
      <c r="J16" s="220"/>
    </row>
    <row r="17" spans="2:10" ht="12.75">
      <c r="B17" s="219"/>
      <c r="C17" s="221"/>
      <c r="D17" s="222"/>
      <c r="E17" s="221"/>
      <c r="F17" s="221"/>
      <c r="G17" s="221"/>
      <c r="H17" s="221"/>
      <c r="I17" s="221"/>
      <c r="J17" s="220"/>
    </row>
    <row r="18" spans="2:10" ht="12.75">
      <c r="B18" s="219"/>
      <c r="C18" s="221"/>
      <c r="D18" s="222"/>
      <c r="E18" s="221"/>
      <c r="F18" s="221"/>
      <c r="G18" s="221"/>
      <c r="H18" s="221"/>
      <c r="I18" s="221"/>
      <c r="J18" s="220"/>
    </row>
    <row r="19" spans="2:10" ht="12.75">
      <c r="B19" s="223" t="str">
        <f>Translations!$B$55</f>
        <v>c)</v>
      </c>
      <c r="C19" s="311" t="str">
        <f>Translations!$B$56</f>
        <v>Razine vjerojatnosti</v>
      </c>
      <c r="D19" s="311"/>
      <c r="E19" s="311"/>
      <c r="F19" s="311"/>
      <c r="G19" s="311"/>
      <c r="H19" s="311"/>
      <c r="I19" s="311"/>
      <c r="J19" s="220"/>
    </row>
    <row r="20" spans="2:10" ht="12.75">
      <c r="B20" s="219"/>
      <c r="C20" s="306" t="str">
        <f>Translations!$B$57</f>
        <v>Ovdje unesite pragove za razine vjerojatnosti. Možete odabrati između:</v>
      </c>
      <c r="D20" s="306"/>
      <c r="E20" s="306"/>
      <c r="F20" s="306"/>
      <c r="G20" s="306"/>
      <c r="H20" s="306"/>
      <c r="I20" s="306"/>
      <c r="J20" s="220"/>
    </row>
    <row r="21" spans="2:10" ht="12.75" customHeight="1">
      <c r="B21" s="219"/>
      <c r="C21" s="180" t="s">
        <v>272</v>
      </c>
      <c r="D21" s="305" t="str">
        <f>Translations!$B$58</f>
        <v>Slučajnosti po godini, npr. pojavljuje se do 10 puta godišnje, ILI</v>
      </c>
      <c r="E21" s="305"/>
      <c r="F21" s="305"/>
      <c r="G21" s="305"/>
      <c r="H21" s="305"/>
      <c r="I21" s="305"/>
      <c r="J21" s="220"/>
    </row>
    <row r="22" spans="2:10" ht="12.75">
      <c r="B22" s="219"/>
      <c r="C22" s="180" t="s">
        <v>272</v>
      </c>
      <c r="D22" s="305" t="str">
        <f>Translations!$B$59</f>
        <v>Vjerojatnost slučaja, npr. postoji mogućnost od 10 % da će se taj incident pojaviti tokom godine.</v>
      </c>
      <c r="E22" s="305"/>
      <c r="F22" s="305"/>
      <c r="G22" s="305"/>
      <c r="H22" s="305"/>
      <c r="I22" s="305"/>
      <c r="J22" s="220"/>
    </row>
    <row r="23" spans="2:10" ht="13.5" thickBot="1">
      <c r="B23" s="219"/>
      <c r="C23" s="225"/>
      <c r="D23" s="222"/>
      <c r="E23" s="221"/>
      <c r="F23" s="221"/>
      <c r="G23" s="221"/>
      <c r="H23" s="221"/>
      <c r="I23" s="221"/>
      <c r="J23" s="220"/>
    </row>
    <row r="24" spans="2:12" ht="13.5" thickBot="1">
      <c r="B24" s="227" t="s">
        <v>27</v>
      </c>
      <c r="C24" s="311" t="str">
        <f>Translations!$B$60</f>
        <v>"Slučajnosti po godini" ili "Vjerojatnost slučaja"?</v>
      </c>
      <c r="D24" s="311"/>
      <c r="E24" s="311"/>
      <c r="F24" s="311"/>
      <c r="G24" s="312"/>
      <c r="H24" s="300"/>
      <c r="I24" s="300"/>
      <c r="J24" s="220"/>
      <c r="L24" s="105">
        <f>IF(H24="",2,MATCH(H24,EUConst_OccurenceOrProbability,0))</f>
        <v>2</v>
      </c>
    </row>
    <row r="25" spans="2:10" ht="38.25" customHeight="1">
      <c r="B25" s="227"/>
      <c r="C25" s="306" t="str">
        <f>Translations!$B$61</f>
        <v>Ovdje odaberite "Broj slučajnosti po godini" ili "Vjerojatnost slučaja". Ovisno o vašem odabiru bit će provedeno uvjetno formatiranje. Ako nema unosa pod i. ili ako unosi pod ii. ili iii. nisu  dosljedni s i. bit će korištene standardne vrijednosti prikazane pod iv. </v>
      </c>
      <c r="D25" s="306"/>
      <c r="E25" s="306"/>
      <c r="F25" s="306"/>
      <c r="G25" s="306"/>
      <c r="H25" s="306"/>
      <c r="I25" s="306"/>
      <c r="J25" s="220"/>
    </row>
    <row r="26" spans="2:10" ht="12.75">
      <c r="B26" s="227"/>
      <c r="C26" s="221"/>
      <c r="D26" s="228"/>
      <c r="E26" s="226">
        <v>1</v>
      </c>
      <c r="F26" s="226">
        <v>2</v>
      </c>
      <c r="G26" s="226">
        <v>3</v>
      </c>
      <c r="H26" s="226">
        <v>4</v>
      </c>
      <c r="I26" s="226">
        <v>5</v>
      </c>
      <c r="J26" s="220"/>
    </row>
    <row r="27" spans="2:18" ht="12.75" customHeight="1">
      <c r="B27" s="227" t="s">
        <v>28</v>
      </c>
      <c r="C27" s="301" t="str">
        <f>Translations!$B$62</f>
        <v>Slučajnosti:</v>
      </c>
      <c r="D27" s="302"/>
      <c r="E27" s="134"/>
      <c r="F27" s="134"/>
      <c r="G27" s="134"/>
      <c r="H27" s="134"/>
      <c r="I27" s="134"/>
      <c r="J27" s="220"/>
      <c r="Q27" s="106" t="b">
        <f>AND($H$24&lt;&gt;"",$L$24=2)</f>
        <v>0</v>
      </c>
      <c r="R27" s="201"/>
    </row>
    <row r="28" spans="2:18" ht="12.75" customHeight="1">
      <c r="B28" s="227" t="s">
        <v>263</v>
      </c>
      <c r="C28" s="303" t="str">
        <f>Translations!$B$63</f>
        <v>Vjerojatnost:</v>
      </c>
      <c r="D28" s="304"/>
      <c r="E28" s="135"/>
      <c r="F28" s="135"/>
      <c r="G28" s="135"/>
      <c r="H28" s="135"/>
      <c r="I28" s="135"/>
      <c r="J28" s="220"/>
      <c r="L28" s="103">
        <f>IF($L$24=1,E27,E28)</f>
        <v>0</v>
      </c>
      <c r="M28" s="103">
        <f>IF($L$24=1,F27,F28)</f>
        <v>0</v>
      </c>
      <c r="N28" s="103">
        <f>IF($L$24=1,G27,G28)</f>
        <v>0</v>
      </c>
      <c r="O28" s="103">
        <f>IF($L$24=1,H27,H28)</f>
        <v>0</v>
      </c>
      <c r="P28" s="103">
        <f>IF($L$24=1,I27,I28)</f>
        <v>0</v>
      </c>
      <c r="Q28" s="106" t="b">
        <f>AND($H$24&lt;&gt;"",$L$24=1)</f>
        <v>0</v>
      </c>
      <c r="R28" s="201"/>
    </row>
    <row r="29" spans="2:18" ht="12.75" customHeight="1">
      <c r="B29" s="227" t="s">
        <v>268</v>
      </c>
      <c r="C29" s="318" t="str">
        <f>Translations!$B$54</f>
        <v>Korištena vrijednost:</v>
      </c>
      <c r="D29" s="319"/>
      <c r="E29" s="107">
        <f>IF(AND($L$24=1,E27&lt;&gt;""),E27,IF(AND($H$24&lt;&gt;"",$L$24=2,E28&lt;&gt;""),E28,L29))</f>
        <v>0.005</v>
      </c>
      <c r="F29" s="107">
        <f>IF(AND($L$24=1,F27&lt;&gt;""),F27,IF(AND($H$24&lt;&gt;"",$L$24=2,F28&lt;&gt;""),F28,M29))</f>
        <v>0.01</v>
      </c>
      <c r="G29" s="107">
        <f>IF(AND($L$24=1,G27&lt;&gt;""),G27,IF(AND($H$24&lt;&gt;"",$L$24=2,G28&lt;&gt;""),G28,N29))</f>
        <v>0.1</v>
      </c>
      <c r="H29" s="107">
        <f>IF(AND($L$24=1,H27&lt;&gt;""),H27,IF(AND($H$24&lt;&gt;"",$L$24=2,H28&lt;&gt;""),H28,O29))</f>
        <v>0.2</v>
      </c>
      <c r="I29" s="107">
        <f>IF(AND($L$24=1,I27&lt;&gt;""),I27,IF(AND($H$24&lt;&gt;"",$L$24=2,I28&lt;&gt;""),I28,P29))</f>
        <v>0.5</v>
      </c>
      <c r="J29" s="220"/>
      <c r="L29" s="103">
        <v>0.005</v>
      </c>
      <c r="M29" s="103">
        <v>0.01</v>
      </c>
      <c r="N29" s="103">
        <v>0.1</v>
      </c>
      <c r="O29" s="103">
        <v>0.2</v>
      </c>
      <c r="P29" s="103">
        <v>0.5</v>
      </c>
      <c r="R29" s="106" t="b">
        <f>AND($L$24=1,E27&lt;&gt;"")</f>
        <v>0</v>
      </c>
    </row>
    <row r="30" spans="2:10" ht="12.75">
      <c r="B30" s="219"/>
      <c r="C30" s="221"/>
      <c r="D30" s="222"/>
      <c r="E30" s="221"/>
      <c r="F30" s="221"/>
      <c r="G30" s="221"/>
      <c r="H30" s="221"/>
      <c r="I30" s="221"/>
      <c r="J30" s="220"/>
    </row>
    <row r="31" spans="2:10" ht="12.75">
      <c r="B31" s="223" t="str">
        <f>Translations!$B$64</f>
        <v>d)</v>
      </c>
      <c r="C31" s="311" t="str">
        <f>Translations!$B$65</f>
        <v>Pragovi za mali/srednji/visok rizik</v>
      </c>
      <c r="D31" s="311"/>
      <c r="E31" s="311"/>
      <c r="F31" s="311"/>
      <c r="G31" s="311"/>
      <c r="H31" s="311"/>
      <c r="I31" s="311"/>
      <c r="J31" s="220"/>
    </row>
    <row r="32" spans="2:10" ht="12.75">
      <c r="B32" s="219"/>
      <c r="C32" s="306" t="str">
        <f>Translations!$B$66</f>
        <v>Ovdje unesite pragove za identifikaciju malih/srednjih/visokih rizika kao udjele u ukupnim godišnjim emisijama. </v>
      </c>
      <c r="D32" s="306"/>
      <c r="E32" s="306"/>
      <c r="F32" s="306"/>
      <c r="G32" s="306"/>
      <c r="H32" s="306"/>
      <c r="I32" s="306"/>
      <c r="J32" s="220"/>
    </row>
    <row r="33" spans="2:10" ht="12.75">
      <c r="B33" s="219"/>
      <c r="C33" s="306" t="str">
        <f>Translations!$B$67</f>
        <v>Odgovarajuće oznake u boji pojavit će se za svaku ćeliju u tablici rizika pod e).</v>
      </c>
      <c r="D33" s="306"/>
      <c r="E33" s="306"/>
      <c r="F33" s="306"/>
      <c r="G33" s="306"/>
      <c r="H33" s="306"/>
      <c r="I33" s="306"/>
      <c r="J33" s="220"/>
    </row>
    <row r="34" spans="2:10" ht="12.75" customHeight="1">
      <c r="B34" s="219"/>
      <c r="C34" s="180" t="s">
        <v>272</v>
      </c>
      <c r="D34" s="305" t="str">
        <f>Translations!$B$68</f>
        <v>Zelena oznaka: Svaki rizik ispod ovog praga smatra se malim i nije potrebno žurno djelovanje.</v>
      </c>
      <c r="E34" s="305"/>
      <c r="F34" s="305"/>
      <c r="G34" s="305"/>
      <c r="H34" s="305"/>
      <c r="I34" s="305"/>
      <c r="J34" s="220"/>
    </row>
    <row r="35" spans="2:10" ht="25.5" customHeight="1">
      <c r="B35" s="219"/>
      <c r="C35" s="180" t="s">
        <v>272</v>
      </c>
      <c r="D35" s="305" t="str">
        <f>Translations!$B$89</f>
        <v>Žuta oznaka: Svaki rizik ispod visokog rizika, ali iznad malog rizika smatra se srednjim rizikom i može zahtijevati djelovanje ili se ono preporučuje.</v>
      </c>
      <c r="E35" s="305"/>
      <c r="F35" s="305"/>
      <c r="G35" s="305"/>
      <c r="H35" s="305"/>
      <c r="I35" s="305"/>
      <c r="J35" s="220"/>
    </row>
    <row r="36" spans="2:10" ht="25.5" customHeight="1">
      <c r="B36" s="219"/>
      <c r="C36" s="180" t="s">
        <v>272</v>
      </c>
      <c r="D36" s="305" t="str">
        <f>Translations!$B$69</f>
        <v>Crvena oznaka: Svaki rizik iznad ovog praga smatra se visokim s mogućim direktnim posljedicama kao što su nesukladnosti ili pogreške.</v>
      </c>
      <c r="E36" s="305"/>
      <c r="F36" s="305"/>
      <c r="G36" s="305"/>
      <c r="H36" s="305"/>
      <c r="I36" s="305"/>
      <c r="J36" s="220"/>
    </row>
    <row r="37" spans="2:10" ht="4.5" customHeight="1">
      <c r="B37" s="219"/>
      <c r="C37" s="221"/>
      <c r="D37" s="222"/>
      <c r="E37" s="221"/>
      <c r="F37" s="221"/>
      <c r="G37" s="221"/>
      <c r="H37" s="221"/>
      <c r="I37" s="221"/>
      <c r="J37" s="220"/>
    </row>
    <row r="38" spans="2:10" ht="12.75" customHeight="1">
      <c r="B38" s="219"/>
      <c r="C38" s="221"/>
      <c r="D38" s="222"/>
      <c r="E38" s="221"/>
      <c r="F38" s="221"/>
      <c r="G38" s="226" t="str">
        <f>Translations!$B$70</f>
        <v>Udio od a)</v>
      </c>
      <c r="H38" s="221"/>
      <c r="I38" s="226" t="str">
        <f>Translations!$B$71</f>
        <v>Prag</v>
      </c>
      <c r="J38" s="220"/>
    </row>
    <row r="39" spans="2:13" ht="12.75" customHeight="1">
      <c r="B39" s="227" t="s">
        <v>27</v>
      </c>
      <c r="C39" s="309" t="str">
        <f>Translations!$B$72</f>
        <v>Prag za mali rizik (zelena oznaka)</v>
      </c>
      <c r="D39" s="309"/>
      <c r="E39" s="309"/>
      <c r="F39" s="310"/>
      <c r="G39" s="136">
        <v>0.0001</v>
      </c>
      <c r="H39" s="108"/>
      <c r="I39" s="109">
        <f>IF(G39&lt;&gt;"",$G$10*G39,$G$10*M39)</f>
        <v>0</v>
      </c>
      <c r="J39" s="220" t="s">
        <v>19</v>
      </c>
      <c r="M39" s="110">
        <v>0.0001</v>
      </c>
    </row>
    <row r="40" spans="2:10" ht="4.5" customHeight="1">
      <c r="B40" s="227"/>
      <c r="C40" s="221"/>
      <c r="D40" s="221"/>
      <c r="E40" s="221"/>
      <c r="F40" s="221"/>
      <c r="G40" s="221"/>
      <c r="H40" s="221"/>
      <c r="I40" s="221"/>
      <c r="J40" s="220"/>
    </row>
    <row r="41" spans="2:13" ht="12.75" customHeight="1">
      <c r="B41" s="227" t="s">
        <v>28</v>
      </c>
      <c r="C41" s="309" t="str">
        <f>Translations!$B$73</f>
        <v>Prag za visok rizik (crvena oznaka)</v>
      </c>
      <c r="D41" s="309"/>
      <c r="E41" s="309"/>
      <c r="F41" s="310"/>
      <c r="G41" s="136">
        <v>0.0015</v>
      </c>
      <c r="H41" s="108"/>
      <c r="I41" s="109">
        <f>IF(G41&lt;&gt;"",$G$10*G41,$G$10*M41)</f>
        <v>0</v>
      </c>
      <c r="J41" s="220" t="s">
        <v>19</v>
      </c>
      <c r="M41" s="110">
        <v>0.0015</v>
      </c>
    </row>
    <row r="42" spans="2:10" ht="12.75">
      <c r="B42" s="219"/>
      <c r="C42" s="221"/>
      <c r="D42" s="222"/>
      <c r="E42" s="221"/>
      <c r="F42" s="221"/>
      <c r="G42" s="221"/>
      <c r="H42" s="221"/>
      <c r="I42" s="221"/>
      <c r="J42" s="220"/>
    </row>
    <row r="43" spans="2:10" ht="12.75">
      <c r="B43" s="219"/>
      <c r="C43" s="221"/>
      <c r="D43" s="222"/>
      <c r="E43" s="221"/>
      <c r="F43" s="221"/>
      <c r="G43" s="221"/>
      <c r="H43" s="221"/>
      <c r="I43" s="221"/>
      <c r="J43" s="220"/>
    </row>
    <row r="44" spans="2:10" ht="12.75">
      <c r="B44" s="223" t="str">
        <f>Translations!$B$74</f>
        <v>e)</v>
      </c>
      <c r="C44" s="311" t="str">
        <f>Translations!$B$75</f>
        <v>Matrica rizika</v>
      </c>
      <c r="D44" s="311"/>
      <c r="E44" s="311"/>
      <c r="F44" s="311"/>
      <c r="G44" s="311"/>
      <c r="H44" s="311"/>
      <c r="I44" s="311"/>
      <c r="J44" s="220"/>
    </row>
    <row r="45" spans="2:10" ht="12.75">
      <c r="B45" s="223"/>
      <c r="C45" s="306" t="str">
        <f>Translations!$B$76</f>
        <v>Vrijednosti za svaku razinu vjerojatnosti i utjecaja bit će uzete iz gornjih unosa pod b) ili c).</v>
      </c>
      <c r="D45" s="306"/>
      <c r="E45" s="306"/>
      <c r="F45" s="306"/>
      <c r="G45" s="306"/>
      <c r="H45" s="306"/>
      <c r="I45" s="306"/>
      <c r="J45" s="220"/>
    </row>
    <row r="46" spans="2:10" ht="10.5" customHeight="1">
      <c r="B46" s="219"/>
      <c r="C46" s="313" t="str">
        <f>Translations!$B$77</f>
        <v>Rezultat za rizik u svakoj ćeliji tablici bit će "Rizik = Vjerojatnost x Utjecaj".</v>
      </c>
      <c r="D46" s="313"/>
      <c r="E46" s="313"/>
      <c r="F46" s="313"/>
      <c r="G46" s="313"/>
      <c r="H46" s="313"/>
      <c r="I46" s="313"/>
      <c r="J46" s="220"/>
    </row>
    <row r="47" spans="2:10" ht="12" customHeight="1">
      <c r="B47" s="219"/>
      <c r="C47" s="306" t="str">
        <f>Translations!$B$78</f>
        <v>Ovisno o unosima pod d) iznad, oznake u boji ukazati će na  veličinu pojedinog rizika.</v>
      </c>
      <c r="D47" s="306"/>
      <c r="E47" s="306"/>
      <c r="F47" s="306"/>
      <c r="G47" s="306"/>
      <c r="H47" s="306"/>
      <c r="I47" s="306"/>
      <c r="J47" s="220"/>
    </row>
    <row r="48" spans="2:10" ht="13.5" thickBot="1">
      <c r="B48" s="219"/>
      <c r="C48" s="221"/>
      <c r="D48" s="222"/>
      <c r="E48" s="221"/>
      <c r="F48" s="221"/>
      <c r="G48" s="221"/>
      <c r="H48" s="221"/>
      <c r="I48" s="221"/>
      <c r="J48" s="220"/>
    </row>
    <row r="49" spans="1:18" s="115" customFormat="1" ht="44.25" customHeight="1" thickBot="1">
      <c r="A49" s="111"/>
      <c r="B49" s="229"/>
      <c r="C49" s="315" t="str">
        <f>Translations!$B$79</f>
        <v>Vjerojatnost</v>
      </c>
      <c r="D49" s="307" t="str">
        <f>Translations!$B$80</f>
        <v>Utjecaj</v>
      </c>
      <c r="E49" s="112">
        <v>1</v>
      </c>
      <c r="F49" s="113">
        <v>2</v>
      </c>
      <c r="G49" s="113">
        <v>3</v>
      </c>
      <c r="H49" s="113">
        <v>4</v>
      </c>
      <c r="I49" s="114">
        <v>5</v>
      </c>
      <c r="J49" s="230"/>
      <c r="K49" s="111"/>
      <c r="L49" s="111"/>
      <c r="M49" s="111"/>
      <c r="N49" s="111"/>
      <c r="O49" s="111"/>
      <c r="P49" s="111"/>
      <c r="Q49" s="111"/>
      <c r="R49" s="111"/>
    </row>
    <row r="50" spans="1:18" s="115" customFormat="1" ht="30" customHeight="1" thickBot="1">
      <c r="A50" s="111"/>
      <c r="B50" s="229"/>
      <c r="C50" s="316"/>
      <c r="D50" s="308"/>
      <c r="E50" s="116">
        <f>E16*$G$10</f>
        <v>0</v>
      </c>
      <c r="F50" s="117">
        <f>F16*$G$10</f>
        <v>0</v>
      </c>
      <c r="G50" s="117">
        <f>G16*$G$10</f>
        <v>0</v>
      </c>
      <c r="H50" s="117">
        <f>H16*$G$10</f>
        <v>0</v>
      </c>
      <c r="I50" s="118">
        <f>I16*$G$10</f>
        <v>0</v>
      </c>
      <c r="J50" s="230"/>
      <c r="K50" s="111"/>
      <c r="L50" s="111"/>
      <c r="M50" s="111"/>
      <c r="N50" s="111"/>
      <c r="O50" s="111"/>
      <c r="P50" s="111"/>
      <c r="Q50" s="111"/>
      <c r="R50" s="111"/>
    </row>
    <row r="51" spans="1:18" s="115" customFormat="1" ht="25.5" customHeight="1">
      <c r="A51" s="111"/>
      <c r="B51" s="229"/>
      <c r="C51" s="119">
        <v>1</v>
      </c>
      <c r="D51" s="182">
        <f>INDEX($E$29:$I$29,C51)</f>
        <v>0.005</v>
      </c>
      <c r="E51" s="120">
        <f>$D51*E$50</f>
        <v>0</v>
      </c>
      <c r="F51" s="121">
        <f>$D51*F$50</f>
        <v>0</v>
      </c>
      <c r="G51" s="121">
        <f aca="true" t="shared" si="0" ref="F51:I55">$D51*G$50</f>
        <v>0</v>
      </c>
      <c r="H51" s="121">
        <f t="shared" si="0"/>
        <v>0</v>
      </c>
      <c r="I51" s="122">
        <f t="shared" si="0"/>
        <v>0</v>
      </c>
      <c r="J51" s="230"/>
      <c r="K51" s="111"/>
      <c r="L51" s="123">
        <f aca="true" t="shared" si="1" ref="L51:P55">IF(E51&lt;$I$39,0,IF(E51&gt;$I$41,2,1))</f>
        <v>1</v>
      </c>
      <c r="M51" s="123">
        <f t="shared" si="1"/>
        <v>1</v>
      </c>
      <c r="N51" s="123">
        <f t="shared" si="1"/>
        <v>1</v>
      </c>
      <c r="O51" s="123">
        <f t="shared" si="1"/>
        <v>1</v>
      </c>
      <c r="P51" s="123">
        <f t="shared" si="1"/>
        <v>1</v>
      </c>
      <c r="Q51" s="111"/>
      <c r="R51" s="111"/>
    </row>
    <row r="52" spans="1:18" s="115" customFormat="1" ht="25.5" customHeight="1">
      <c r="A52" s="111"/>
      <c r="B52" s="229"/>
      <c r="C52" s="124">
        <v>2</v>
      </c>
      <c r="D52" s="183">
        <f>INDEX($E$29:$I$29,C52)</f>
        <v>0.01</v>
      </c>
      <c r="E52" s="125">
        <f>$D52*E$50</f>
        <v>0</v>
      </c>
      <c r="F52" s="126">
        <f t="shared" si="0"/>
        <v>0</v>
      </c>
      <c r="G52" s="126">
        <f t="shared" si="0"/>
        <v>0</v>
      </c>
      <c r="H52" s="126">
        <f t="shared" si="0"/>
        <v>0</v>
      </c>
      <c r="I52" s="127">
        <f t="shared" si="0"/>
        <v>0</v>
      </c>
      <c r="J52" s="230"/>
      <c r="K52" s="111"/>
      <c r="L52" s="123">
        <f t="shared" si="1"/>
        <v>1</v>
      </c>
      <c r="M52" s="123">
        <f t="shared" si="1"/>
        <v>1</v>
      </c>
      <c r="N52" s="123">
        <f t="shared" si="1"/>
        <v>1</v>
      </c>
      <c r="O52" s="123">
        <f t="shared" si="1"/>
        <v>1</v>
      </c>
      <c r="P52" s="123">
        <f t="shared" si="1"/>
        <v>1</v>
      </c>
      <c r="Q52" s="111"/>
      <c r="R52" s="111"/>
    </row>
    <row r="53" spans="1:18" s="115" customFormat="1" ht="25.5" customHeight="1">
      <c r="A53" s="111"/>
      <c r="B53" s="229"/>
      <c r="C53" s="124">
        <v>3</v>
      </c>
      <c r="D53" s="183">
        <f>INDEX($E$29:$I$29,C53)</f>
        <v>0.1</v>
      </c>
      <c r="E53" s="125">
        <f>$D53*E$50</f>
        <v>0</v>
      </c>
      <c r="F53" s="126">
        <f t="shared" si="0"/>
        <v>0</v>
      </c>
      <c r="G53" s="126">
        <f t="shared" si="0"/>
        <v>0</v>
      </c>
      <c r="H53" s="126">
        <f t="shared" si="0"/>
        <v>0</v>
      </c>
      <c r="I53" s="127">
        <f t="shared" si="0"/>
        <v>0</v>
      </c>
      <c r="J53" s="230"/>
      <c r="K53" s="111"/>
      <c r="L53" s="123">
        <f t="shared" si="1"/>
        <v>1</v>
      </c>
      <c r="M53" s="123">
        <f t="shared" si="1"/>
        <v>1</v>
      </c>
      <c r="N53" s="123">
        <f t="shared" si="1"/>
        <v>1</v>
      </c>
      <c r="O53" s="123">
        <f t="shared" si="1"/>
        <v>1</v>
      </c>
      <c r="P53" s="123">
        <f t="shared" si="1"/>
        <v>1</v>
      </c>
      <c r="Q53" s="111"/>
      <c r="R53" s="111"/>
    </row>
    <row r="54" spans="1:18" s="115" customFormat="1" ht="25.5" customHeight="1">
      <c r="A54" s="111"/>
      <c r="B54" s="229"/>
      <c r="C54" s="124">
        <v>4</v>
      </c>
      <c r="D54" s="183">
        <f>INDEX($E$29:$I$29,C54)</f>
        <v>0.2</v>
      </c>
      <c r="E54" s="125">
        <f>$D54*E$50</f>
        <v>0</v>
      </c>
      <c r="F54" s="126">
        <f t="shared" si="0"/>
        <v>0</v>
      </c>
      <c r="G54" s="126">
        <f t="shared" si="0"/>
        <v>0</v>
      </c>
      <c r="H54" s="126">
        <f t="shared" si="0"/>
        <v>0</v>
      </c>
      <c r="I54" s="127">
        <f t="shared" si="0"/>
        <v>0</v>
      </c>
      <c r="J54" s="230"/>
      <c r="K54" s="111"/>
      <c r="L54" s="123">
        <f t="shared" si="1"/>
        <v>1</v>
      </c>
      <c r="M54" s="123">
        <f t="shared" si="1"/>
        <v>1</v>
      </c>
      <c r="N54" s="123">
        <f t="shared" si="1"/>
        <v>1</v>
      </c>
      <c r="O54" s="123">
        <f t="shared" si="1"/>
        <v>1</v>
      </c>
      <c r="P54" s="123">
        <f t="shared" si="1"/>
        <v>1</v>
      </c>
      <c r="Q54" s="111"/>
      <c r="R54" s="111"/>
    </row>
    <row r="55" spans="1:18" s="115" customFormat="1" ht="25.5" customHeight="1" thickBot="1">
      <c r="A55" s="111"/>
      <c r="B55" s="229"/>
      <c r="C55" s="128">
        <v>5</v>
      </c>
      <c r="D55" s="184">
        <f>INDEX($E$29:$I$29,C55)</f>
        <v>0.5</v>
      </c>
      <c r="E55" s="129">
        <f>$D55*E$50</f>
        <v>0</v>
      </c>
      <c r="F55" s="130">
        <f t="shared" si="0"/>
        <v>0</v>
      </c>
      <c r="G55" s="130">
        <f t="shared" si="0"/>
        <v>0</v>
      </c>
      <c r="H55" s="130">
        <f t="shared" si="0"/>
        <v>0</v>
      </c>
      <c r="I55" s="131">
        <f t="shared" si="0"/>
        <v>0</v>
      </c>
      <c r="J55" s="230"/>
      <c r="K55" s="111"/>
      <c r="L55" s="123">
        <f t="shared" si="1"/>
        <v>1</v>
      </c>
      <c r="M55" s="123">
        <f t="shared" si="1"/>
        <v>1</v>
      </c>
      <c r="N55" s="123">
        <f t="shared" si="1"/>
        <v>1</v>
      </c>
      <c r="O55" s="123">
        <f t="shared" si="1"/>
        <v>1</v>
      </c>
      <c r="P55" s="123">
        <f t="shared" si="1"/>
        <v>1</v>
      </c>
      <c r="Q55" s="111"/>
      <c r="R55" s="111"/>
    </row>
    <row r="56" spans="2:10" ht="38.25" customHeight="1">
      <c r="B56" s="219"/>
      <c r="C56" s="226"/>
      <c r="D56" s="222"/>
      <c r="E56" s="231"/>
      <c r="F56" s="231"/>
      <c r="G56" s="231"/>
      <c r="H56" s="231"/>
      <c r="I56" s="231"/>
      <c r="J56" s="220"/>
    </row>
    <row r="57" spans="2:10" ht="19.5" customHeight="1">
      <c r="B57" s="219"/>
      <c r="C57" s="317" t="str">
        <f>Translations!$B$92</f>
        <v>Opis naslova stupaca na listu "TablicaRizika"</v>
      </c>
      <c r="D57" s="317"/>
      <c r="E57" s="317"/>
      <c r="F57" s="317"/>
      <c r="G57" s="317"/>
      <c r="H57" s="317"/>
      <c r="I57" s="317"/>
      <c r="J57" s="220"/>
    </row>
    <row r="58" spans="2:10" ht="4.5" customHeight="1">
      <c r="B58" s="219"/>
      <c r="C58" s="221"/>
      <c r="D58" s="222"/>
      <c r="E58" s="221"/>
      <c r="F58" s="221"/>
      <c r="G58" s="221"/>
      <c r="H58" s="221"/>
      <c r="I58" s="221"/>
      <c r="J58" s="220"/>
    </row>
    <row r="59" spans="2:10" ht="25.5" customHeight="1">
      <c r="B59" s="219"/>
      <c r="C59" s="313" t="str">
        <f>Translations!$B$91</f>
        <v>Na ovom listu su izraženi parametri za procjenu rizika. Procjena rizika se tada može provesti na listu "TablicaRizika"</v>
      </c>
      <c r="D59" s="313"/>
      <c r="E59" s="313"/>
      <c r="F59" s="313"/>
      <c r="G59" s="313"/>
      <c r="H59" s="313"/>
      <c r="I59" s="313"/>
      <c r="J59" s="220"/>
    </row>
    <row r="60" spans="2:10" ht="12.75">
      <c r="B60" s="219"/>
      <c r="C60" s="221"/>
      <c r="D60" s="222"/>
      <c r="E60" s="222"/>
      <c r="F60" s="222"/>
      <c r="G60" s="222"/>
      <c r="H60" s="222"/>
      <c r="I60" s="222"/>
      <c r="J60" s="220"/>
    </row>
    <row r="61" spans="2:10" ht="25.5" customHeight="1">
      <c r="B61" s="219"/>
      <c r="C61" s="221"/>
      <c r="D61" s="207" t="str">
        <f>Translations!$B$81</f>
        <v>Proces/Aktivnost</v>
      </c>
      <c r="E61" s="314" t="str">
        <f>Translations!$B$93</f>
        <v>Ovdje opišite na koji korak u aktivnostima protoka podataka se odnosi ovaj podatak, npr. očitavanje mjerila za plin, prijenos podataka u bazu podataka, itd.</v>
      </c>
      <c r="F61" s="314"/>
      <c r="G61" s="314"/>
      <c r="H61" s="314"/>
      <c r="I61" s="314"/>
      <c r="J61" s="220"/>
    </row>
    <row r="62" spans="2:10" ht="25.5" customHeight="1">
      <c r="B62" s="219"/>
      <c r="C62" s="221"/>
      <c r="D62" s="207" t="str">
        <f>Translations!$B$82</f>
        <v>Incident</v>
      </c>
      <c r="E62" s="314" t="str">
        <f>Translations!$B$94</f>
        <v>Ovdje opišite njegov mogući incident, npr. kvar mjerila, nedostaje umjeravanje, proračun nije točan, itd.</v>
      </c>
      <c r="F62" s="314"/>
      <c r="G62" s="314"/>
      <c r="H62" s="314"/>
      <c r="I62" s="314"/>
      <c r="J62" s="220"/>
    </row>
    <row r="63" spans="2:10" ht="25.5" customHeight="1">
      <c r="B63" s="219"/>
      <c r="C63" s="221"/>
      <c r="D63" s="207" t="str">
        <f>Translations!$B$83</f>
        <v>Vrsta rizika</v>
      </c>
      <c r="E63" s="314" t="str">
        <f>Translations!$B$95</f>
        <v>Ovdje opišite koja je slučajnost pojave incidenta, npr. podaci o aktivnosti su pogrešni ili izgubljeni, emisijski faktor je pogrešan, itd.</v>
      </c>
      <c r="F63" s="314"/>
      <c r="G63" s="314"/>
      <c r="H63" s="314"/>
      <c r="I63" s="314"/>
      <c r="J63" s="220"/>
    </row>
    <row r="64" spans="2:10" ht="25.5" customHeight="1">
      <c r="B64" s="219"/>
      <c r="C64" s="221"/>
      <c r="D64" s="207" t="str">
        <f>Translations!$B$87</f>
        <v>Mjere kontrole</v>
      </c>
      <c r="E64" s="314" t="str">
        <f>Translations!$B$96</f>
        <v>Ovdje opišite koje kontrolne mjere su primjenjene, npr. unakrsne provjere s fakturama, postavljanje "dodatnog" drugog mjerila, itd.</v>
      </c>
      <c r="F64" s="314"/>
      <c r="G64" s="314"/>
      <c r="H64" s="314"/>
      <c r="I64" s="314"/>
      <c r="J64" s="220"/>
    </row>
    <row r="65" spans="2:10" ht="25.5" customHeight="1">
      <c r="B65" s="219"/>
      <c r="C65" s="221"/>
      <c r="D65" s="207" t="str">
        <f>Translations!$B$97</f>
        <v>V, U</v>
      </c>
      <c r="E65" s="314" t="str">
        <f>Translations!$B$98</f>
        <v>Odaberite s padajućeg izbornika stupanj vjerojatnosti (V) i utjecaja (U) za incident.</v>
      </c>
      <c r="F65" s="314"/>
      <c r="G65" s="314"/>
      <c r="H65" s="314"/>
      <c r="I65" s="314"/>
      <c r="J65" s="220"/>
    </row>
    <row r="66" spans="2:10" ht="25.5" customHeight="1">
      <c r="B66" s="219"/>
      <c r="C66" s="221"/>
      <c r="D66" s="207" t="str">
        <f>Translations!$B$86</f>
        <v>Rizik</v>
      </c>
      <c r="E66" s="314" t="str">
        <f>Translations!$B$99</f>
        <v>Ovdje će biti prikazan rizik za svaki incident kao što je pokazano u primjeru ispod.</v>
      </c>
      <c r="F66" s="314"/>
      <c r="G66" s="314"/>
      <c r="H66" s="314"/>
      <c r="I66" s="314"/>
      <c r="J66" s="220"/>
    </row>
    <row r="67" spans="2:10" ht="13.5" thickBot="1">
      <c r="B67" s="219"/>
      <c r="C67" s="221"/>
      <c r="D67" s="222"/>
      <c r="E67" s="221"/>
      <c r="F67" s="221"/>
      <c r="G67" s="221"/>
      <c r="H67" s="221"/>
      <c r="I67" s="221"/>
      <c r="J67" s="220"/>
    </row>
    <row r="68" spans="2:10" ht="25.5" customHeight="1" thickBot="1">
      <c r="B68" s="219"/>
      <c r="C68" s="221"/>
      <c r="D68" s="208" t="str">
        <f>Translations!$B$100</f>
        <v>Primjer:</v>
      </c>
      <c r="E68" s="176" t="s">
        <v>409</v>
      </c>
      <c r="F68" s="214" t="s">
        <v>410</v>
      </c>
      <c r="G68" s="322" t="str">
        <f>Translations!$B$86</f>
        <v>Rizik</v>
      </c>
      <c r="H68" s="323"/>
      <c r="I68" s="221"/>
      <c r="J68" s="220"/>
    </row>
    <row r="69" spans="2:10" ht="25.5" customHeight="1" thickBot="1">
      <c r="B69" s="219"/>
      <c r="C69" s="221"/>
      <c r="D69" s="222"/>
      <c r="E69" s="203">
        <v>3</v>
      </c>
      <c r="F69" s="204">
        <v>4</v>
      </c>
      <c r="G69" s="205">
        <v>500</v>
      </c>
      <c r="H69" s="206" t="str">
        <f>Translations!$B$101</f>
        <v>VISOK</v>
      </c>
      <c r="I69" s="221"/>
      <c r="J69" s="220"/>
    </row>
    <row r="70" spans="2:10" ht="12.75">
      <c r="B70" s="219"/>
      <c r="C70" s="221"/>
      <c r="D70" s="222"/>
      <c r="E70" s="221"/>
      <c r="F70" s="221"/>
      <c r="G70" s="221"/>
      <c r="H70" s="221"/>
      <c r="I70" s="221"/>
      <c r="J70" s="220"/>
    </row>
    <row r="71" spans="2:10" ht="13.5" thickBot="1">
      <c r="B71" s="232"/>
      <c r="C71" s="233"/>
      <c r="D71" s="234"/>
      <c r="E71" s="233"/>
      <c r="F71" s="233"/>
      <c r="G71" s="233"/>
      <c r="H71" s="233"/>
      <c r="I71" s="233"/>
      <c r="J71" s="235"/>
    </row>
  </sheetData>
  <sheetProtection sheet="1" objects="1" scenarios="1" formatCells="0" formatColumns="0" formatRows="0"/>
  <mergeCells count="41">
    <mergeCell ref="E66:I66"/>
    <mergeCell ref="C13:I13"/>
    <mergeCell ref="C20:I20"/>
    <mergeCell ref="D21:I21"/>
    <mergeCell ref="C59:I59"/>
    <mergeCell ref="G68:H68"/>
    <mergeCell ref="E61:I61"/>
    <mergeCell ref="E62:I62"/>
    <mergeCell ref="E63:I63"/>
    <mergeCell ref="E64:I64"/>
    <mergeCell ref="C3:I3"/>
    <mergeCell ref="C57:I57"/>
    <mergeCell ref="C7:I7"/>
    <mergeCell ref="C19:I19"/>
    <mergeCell ref="C31:I31"/>
    <mergeCell ref="C44:I44"/>
    <mergeCell ref="C5:I5"/>
    <mergeCell ref="C29:D29"/>
    <mergeCell ref="C15:D15"/>
    <mergeCell ref="C16:D16"/>
    <mergeCell ref="E65:I65"/>
    <mergeCell ref="C45:I45"/>
    <mergeCell ref="D34:I34"/>
    <mergeCell ref="D36:I36"/>
    <mergeCell ref="C39:F39"/>
    <mergeCell ref="C49:C50"/>
    <mergeCell ref="D49:D50"/>
    <mergeCell ref="D22:I22"/>
    <mergeCell ref="C41:F41"/>
    <mergeCell ref="C32:I32"/>
    <mergeCell ref="C25:I25"/>
    <mergeCell ref="C24:G24"/>
    <mergeCell ref="C46:I46"/>
    <mergeCell ref="H24:I24"/>
    <mergeCell ref="C27:D27"/>
    <mergeCell ref="C28:D28"/>
    <mergeCell ref="D35:I35"/>
    <mergeCell ref="C8:I8"/>
    <mergeCell ref="C47:I47"/>
    <mergeCell ref="C33:I33"/>
    <mergeCell ref="C12:I12"/>
  </mergeCells>
  <conditionalFormatting sqref="E51:I56">
    <cfRule type="expression" priority="9" dxfId="0" stopIfTrue="1">
      <formula>L51=2</formula>
    </cfRule>
  </conditionalFormatting>
  <conditionalFormatting sqref="E51:I55">
    <cfRule type="expression" priority="8" dxfId="2" stopIfTrue="1">
      <formula>L51=0</formula>
    </cfRule>
  </conditionalFormatting>
  <conditionalFormatting sqref="E27:I28">
    <cfRule type="expression" priority="6" dxfId="26" stopIfTrue="1">
      <formula>$Q27</formula>
    </cfRule>
  </conditionalFormatting>
  <conditionalFormatting sqref="E29:I29">
    <cfRule type="expression" priority="5" dxfId="24" stopIfTrue="1">
      <formula>$R29=FALSE</formula>
    </cfRule>
  </conditionalFormatting>
  <conditionalFormatting sqref="D51:D55">
    <cfRule type="expression" priority="4" dxfId="24" stopIfTrue="1">
      <formula>$R$29=FALSE</formula>
    </cfRule>
  </conditionalFormatting>
  <dataValidations count="1">
    <dataValidation type="list" allowBlank="1" showInputMessage="1" showErrorMessage="1" sqref="H24:I24">
      <formula1>EUConst_OccurenceOrProbability</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R103"/>
  <sheetViews>
    <sheetView tabSelected="1" zoomScalePageLayoutView="0" workbookViewId="0" topLeftCell="B1">
      <pane ySplit="3" topLeftCell="A4" activePane="bottomLeft" state="frozen"/>
      <selection pane="topLeft" activeCell="B2" sqref="B2"/>
      <selection pane="bottomLeft" activeCell="D14" sqref="D14"/>
    </sheetView>
  </sheetViews>
  <sheetFormatPr defaultColWidth="11.421875" defaultRowHeight="15"/>
  <cols>
    <col min="1" max="1" width="11.421875" style="137" hidden="1" customWidth="1"/>
    <col min="2" max="2" width="18.7109375" style="152" customWidth="1"/>
    <col min="3" max="3" width="25.7109375" style="153" customWidth="1"/>
    <col min="4" max="4" width="25.7109375" style="152" customWidth="1"/>
    <col min="5" max="6" width="4.421875" style="154" customWidth="1"/>
    <col min="7" max="8" width="10.7109375" style="155" customWidth="1"/>
    <col min="9" max="9" width="46.57421875" style="152" customWidth="1"/>
    <col min="10" max="11" width="4.421875" style="154" customWidth="1"/>
    <col min="12" max="13" width="10.7109375" style="155" customWidth="1"/>
    <col min="14" max="14" width="12.7109375" style="153" customWidth="1"/>
    <col min="15" max="15" width="40.28125" style="137" hidden="1" customWidth="1"/>
    <col min="16" max="17" width="11.421875" style="139" hidden="1" customWidth="1"/>
    <col min="18" max="18" width="11.421875" style="137" hidden="1" customWidth="1"/>
    <col min="19" max="16384" width="11.421875" style="153" customWidth="1"/>
  </cols>
  <sheetData>
    <row r="1" spans="1:18" s="137" customFormat="1" ht="15" hidden="1" thickBot="1">
      <c r="A1" s="137" t="s">
        <v>40</v>
      </c>
      <c r="B1" s="138"/>
      <c r="D1" s="138"/>
      <c r="E1" s="139"/>
      <c r="F1" s="139"/>
      <c r="G1" s="140"/>
      <c r="H1" s="140"/>
      <c r="I1" s="138"/>
      <c r="J1" s="139"/>
      <c r="K1" s="139"/>
      <c r="L1" s="140"/>
      <c r="M1" s="140"/>
      <c r="O1" s="137" t="s">
        <v>40</v>
      </c>
      <c r="P1" s="137" t="s">
        <v>40</v>
      </c>
      <c r="Q1" s="137" t="s">
        <v>40</v>
      </c>
      <c r="R1" s="137" t="s">
        <v>40</v>
      </c>
    </row>
    <row r="2" spans="1:18" s="142" customFormat="1" ht="31.5" customHeight="1" thickBot="1">
      <c r="A2" s="141"/>
      <c r="B2" s="324" t="str">
        <f>Translations!$B$81</f>
        <v>Proces/Aktivnost</v>
      </c>
      <c r="C2" s="326" t="str">
        <f>Translations!$B$82</f>
        <v>Incident</v>
      </c>
      <c r="D2" s="328" t="str">
        <f>Translations!$B$83</f>
        <v>Vrsta rizika</v>
      </c>
      <c r="E2" s="330" t="str">
        <f>Translations!$B$84</f>
        <v>Inherentni rizik</v>
      </c>
      <c r="F2" s="331"/>
      <c r="G2" s="331"/>
      <c r="H2" s="332"/>
      <c r="I2" s="330" t="str">
        <f>Translations!$B$85</f>
        <v>Inherentni rizik x Rizik pri kontroli</v>
      </c>
      <c r="J2" s="331"/>
      <c r="K2" s="331"/>
      <c r="L2" s="331"/>
      <c r="M2" s="332"/>
      <c r="O2" s="141"/>
      <c r="P2" s="143"/>
      <c r="Q2" s="143"/>
      <c r="R2" s="141"/>
    </row>
    <row r="3" spans="1:18" s="142" customFormat="1" ht="31.5" customHeight="1" thickBot="1">
      <c r="A3" s="141"/>
      <c r="B3" s="325"/>
      <c r="C3" s="327"/>
      <c r="D3" s="329"/>
      <c r="E3" s="176" t="s">
        <v>409</v>
      </c>
      <c r="F3" s="177" t="s">
        <v>410</v>
      </c>
      <c r="G3" s="333" t="str">
        <f>Translations!$B$86</f>
        <v>Rizik</v>
      </c>
      <c r="H3" s="332"/>
      <c r="I3" s="178" t="str">
        <f>Translations!$B$87</f>
        <v>Mjere kontrole</v>
      </c>
      <c r="J3" s="177" t="s">
        <v>409</v>
      </c>
      <c r="K3" s="177" t="s">
        <v>410</v>
      </c>
      <c r="L3" s="333" t="str">
        <f>Translations!$B$86</f>
        <v>Rizik</v>
      </c>
      <c r="M3" s="332"/>
      <c r="O3" s="141"/>
      <c r="P3" s="143"/>
      <c r="Q3" s="143"/>
      <c r="R3" s="141"/>
    </row>
    <row r="4" spans="1:18" s="147" customFormat="1" ht="38.25" customHeight="1">
      <c r="A4" s="144"/>
      <c r="B4" s="158"/>
      <c r="C4" s="158"/>
      <c r="D4" s="158" t="s">
        <v>386</v>
      </c>
      <c r="E4" s="159">
        <v>3</v>
      </c>
      <c r="F4" s="160">
        <v>1</v>
      </c>
      <c r="G4" s="145">
        <f>IF(COUNT(E4:F4)=2,INDEX(CNTR_RiskProbability,E4)*INDEX(CNTR_RiskImpact,F4),"")</f>
        <v>0</v>
      </c>
      <c r="H4" s="146" t="str">
        <f>IF(G4="","",IF($P4=0,"LOW",IF($P4=2,"HIGH","MED")))</f>
        <v>MED</v>
      </c>
      <c r="I4" s="173"/>
      <c r="J4" s="160"/>
      <c r="K4" s="160"/>
      <c r="L4" s="145">
        <f>IF(COUNT(J4:K4)=2,INDEX(CNTR_RiskProbability,J4)*INDEX(CNTR_RiskImpact,K4),"")</f>
      </c>
      <c r="M4" s="146">
        <f>IF(L4="","",IF($Q4=0,"LOW",IF($Q4=2,"HIGH","MED")))</f>
      </c>
      <c r="O4" s="144"/>
      <c r="P4" s="148">
        <f aca="true" t="shared" si="0" ref="P4:P35">IF(G4="","",IF(G4&lt;CNTR_RiskThresholdLow,0,IF(G4&gt;CNTR_RiskThresholdHigh,2,1)))</f>
        <v>1</v>
      </c>
      <c r="Q4" s="148">
        <f aca="true" t="shared" si="1" ref="Q4:Q35">IF(L4="","",IF(L4&lt;CNTR_RiskThresholdLow,0,IF(L4&gt;CNTR_RiskThresholdHigh,2,1)))</f>
      </c>
      <c r="R4" s="144"/>
    </row>
    <row r="5" spans="1:18" s="147" customFormat="1" ht="38.25" customHeight="1">
      <c r="A5" s="144"/>
      <c r="B5" s="161"/>
      <c r="C5" s="162"/>
      <c r="D5" s="163"/>
      <c r="E5" s="164"/>
      <c r="F5" s="165"/>
      <c r="G5" s="149">
        <f aca="true" t="shared" si="2" ref="G5:G68">IF(COUNT(E5:F5)=2,INDEX(CNTR_RiskProbability,E5)*INDEX(CNTR_RiskImpact,F5),"")</f>
      </c>
      <c r="H5" s="150">
        <f aca="true" t="shared" si="3" ref="H5:H68">IF(G5="","",IF($P5=0,"LOW",IF($P5=2,"HIGH","MED")))</f>
      </c>
      <c r="I5" s="174"/>
      <c r="J5" s="165"/>
      <c r="K5" s="165"/>
      <c r="L5" s="149">
        <f aca="true" t="shared" si="4" ref="L5:L68">IF(COUNT(J5:K5)=2,INDEX(CNTR_RiskProbability,J5)*INDEX(CNTR_RiskImpact,K5),"")</f>
      </c>
      <c r="M5" s="150">
        <f aca="true" t="shared" si="5" ref="M5:M68">IF(L5="","",IF($Q5=0,"LOW",IF($Q5=2,"HIGH","MED")))</f>
      </c>
      <c r="O5" s="144"/>
      <c r="P5" s="148">
        <f t="shared" si="0"/>
      </c>
      <c r="Q5" s="148">
        <f t="shared" si="1"/>
      </c>
      <c r="R5" s="144"/>
    </row>
    <row r="6" spans="1:18" s="147" customFormat="1" ht="38.25" customHeight="1">
      <c r="A6" s="144"/>
      <c r="B6" s="161"/>
      <c r="C6" s="162"/>
      <c r="D6" s="163"/>
      <c r="E6" s="164"/>
      <c r="F6" s="165"/>
      <c r="G6" s="149">
        <f t="shared" si="2"/>
      </c>
      <c r="H6" s="150">
        <f t="shared" si="3"/>
      </c>
      <c r="I6" s="174"/>
      <c r="J6" s="165"/>
      <c r="K6" s="165"/>
      <c r="L6" s="149">
        <f t="shared" si="4"/>
      </c>
      <c r="M6" s="150">
        <f t="shared" si="5"/>
      </c>
      <c r="O6" s="144"/>
      <c r="P6" s="148">
        <f t="shared" si="0"/>
      </c>
      <c r="Q6" s="148">
        <f t="shared" si="1"/>
      </c>
      <c r="R6" s="144"/>
    </row>
    <row r="7" spans="1:18" s="147" customFormat="1" ht="38.25" customHeight="1">
      <c r="A7" s="144"/>
      <c r="B7" s="161"/>
      <c r="C7" s="162"/>
      <c r="D7" s="166"/>
      <c r="E7" s="164"/>
      <c r="F7" s="165"/>
      <c r="G7" s="149">
        <f t="shared" si="2"/>
      </c>
      <c r="H7" s="150">
        <f t="shared" si="3"/>
      </c>
      <c r="I7" s="174"/>
      <c r="J7" s="165"/>
      <c r="K7" s="165"/>
      <c r="L7" s="149">
        <f t="shared" si="4"/>
      </c>
      <c r="M7" s="150">
        <f t="shared" si="5"/>
      </c>
      <c r="O7" s="144"/>
      <c r="P7" s="148">
        <f t="shared" si="0"/>
      </c>
      <c r="Q7" s="148">
        <f t="shared" si="1"/>
      </c>
      <c r="R7" s="144"/>
    </row>
    <row r="8" spans="1:18" s="147" customFormat="1" ht="38.25" customHeight="1">
      <c r="A8" s="144"/>
      <c r="B8" s="161"/>
      <c r="C8" s="162"/>
      <c r="D8" s="166"/>
      <c r="E8" s="164"/>
      <c r="F8" s="165"/>
      <c r="G8" s="149">
        <f t="shared" si="2"/>
      </c>
      <c r="H8" s="150">
        <f t="shared" si="3"/>
      </c>
      <c r="I8" s="174"/>
      <c r="J8" s="165"/>
      <c r="K8" s="165"/>
      <c r="L8" s="149">
        <f t="shared" si="4"/>
      </c>
      <c r="M8" s="150">
        <f t="shared" si="5"/>
      </c>
      <c r="O8" s="144"/>
      <c r="P8" s="148">
        <f t="shared" si="0"/>
      </c>
      <c r="Q8" s="148">
        <f t="shared" si="1"/>
      </c>
      <c r="R8" s="144"/>
    </row>
    <row r="9" spans="1:18" s="147" customFormat="1" ht="38.25" customHeight="1">
      <c r="A9" s="144"/>
      <c r="B9" s="161"/>
      <c r="C9" s="162"/>
      <c r="D9" s="166"/>
      <c r="E9" s="164"/>
      <c r="F9" s="165"/>
      <c r="G9" s="149">
        <f t="shared" si="2"/>
      </c>
      <c r="H9" s="150">
        <f t="shared" si="3"/>
      </c>
      <c r="I9" s="174"/>
      <c r="J9" s="165"/>
      <c r="K9" s="165"/>
      <c r="L9" s="149">
        <f t="shared" si="4"/>
      </c>
      <c r="M9" s="150">
        <f t="shared" si="5"/>
      </c>
      <c r="O9" s="144"/>
      <c r="P9" s="148">
        <f t="shared" si="0"/>
      </c>
      <c r="Q9" s="148">
        <f t="shared" si="1"/>
      </c>
      <c r="R9" s="144"/>
    </row>
    <row r="10" spans="1:18" s="147" customFormat="1" ht="38.25" customHeight="1">
      <c r="A10" s="144"/>
      <c r="B10" s="161"/>
      <c r="C10" s="162"/>
      <c r="D10" s="166"/>
      <c r="E10" s="164"/>
      <c r="F10" s="165"/>
      <c r="G10" s="149">
        <f t="shared" si="2"/>
      </c>
      <c r="H10" s="150">
        <f t="shared" si="3"/>
      </c>
      <c r="I10" s="174"/>
      <c r="J10" s="165"/>
      <c r="K10" s="165"/>
      <c r="L10" s="149">
        <f t="shared" si="4"/>
      </c>
      <c r="M10" s="150">
        <f t="shared" si="5"/>
      </c>
      <c r="O10" s="144"/>
      <c r="P10" s="148">
        <f t="shared" si="0"/>
      </c>
      <c r="Q10" s="148">
        <f t="shared" si="1"/>
      </c>
      <c r="R10" s="144"/>
    </row>
    <row r="11" spans="1:18" s="147" customFormat="1" ht="38.25" customHeight="1">
      <c r="A11" s="144"/>
      <c r="B11" s="161"/>
      <c r="C11" s="162"/>
      <c r="D11" s="166"/>
      <c r="E11" s="164"/>
      <c r="F11" s="165"/>
      <c r="G11" s="149">
        <f t="shared" si="2"/>
      </c>
      <c r="H11" s="150">
        <f t="shared" si="3"/>
      </c>
      <c r="I11" s="174"/>
      <c r="J11" s="165"/>
      <c r="K11" s="165"/>
      <c r="L11" s="149">
        <f t="shared" si="4"/>
      </c>
      <c r="M11" s="150">
        <f t="shared" si="5"/>
      </c>
      <c r="O11" s="144"/>
      <c r="P11" s="148">
        <f t="shared" si="0"/>
      </c>
      <c r="Q11" s="148">
        <f t="shared" si="1"/>
      </c>
      <c r="R11" s="144"/>
    </row>
    <row r="12" spans="1:18" s="147" customFormat="1" ht="38.25" customHeight="1">
      <c r="A12" s="144"/>
      <c r="B12" s="161"/>
      <c r="C12" s="162"/>
      <c r="D12" s="166"/>
      <c r="E12" s="164"/>
      <c r="F12" s="165"/>
      <c r="G12" s="149">
        <f t="shared" si="2"/>
      </c>
      <c r="H12" s="150">
        <f t="shared" si="3"/>
      </c>
      <c r="I12" s="174"/>
      <c r="J12" s="165"/>
      <c r="K12" s="165"/>
      <c r="L12" s="149">
        <f t="shared" si="4"/>
      </c>
      <c r="M12" s="150">
        <f t="shared" si="5"/>
      </c>
      <c r="O12" s="144"/>
      <c r="P12" s="148">
        <f t="shared" si="0"/>
      </c>
      <c r="Q12" s="148">
        <f t="shared" si="1"/>
      </c>
      <c r="R12" s="144"/>
    </row>
    <row r="13" spans="1:18" s="147" customFormat="1" ht="38.25" customHeight="1">
      <c r="A13" s="144"/>
      <c r="B13" s="161"/>
      <c r="C13" s="162"/>
      <c r="D13" s="166"/>
      <c r="E13" s="164"/>
      <c r="F13" s="165"/>
      <c r="G13" s="149">
        <f t="shared" si="2"/>
      </c>
      <c r="H13" s="150">
        <f t="shared" si="3"/>
      </c>
      <c r="I13" s="174"/>
      <c r="J13" s="165"/>
      <c r="K13" s="165"/>
      <c r="L13" s="149">
        <f t="shared" si="4"/>
      </c>
      <c r="M13" s="150">
        <f t="shared" si="5"/>
      </c>
      <c r="O13" s="144"/>
      <c r="P13" s="148">
        <f t="shared" si="0"/>
      </c>
      <c r="Q13" s="148">
        <f t="shared" si="1"/>
      </c>
      <c r="R13" s="144"/>
    </row>
    <row r="14" spans="1:18" s="147" customFormat="1" ht="38.25" customHeight="1">
      <c r="A14" s="144"/>
      <c r="B14" s="161"/>
      <c r="C14" s="162"/>
      <c r="D14" s="166"/>
      <c r="E14" s="164"/>
      <c r="F14" s="165"/>
      <c r="G14" s="149">
        <f t="shared" si="2"/>
      </c>
      <c r="H14" s="150">
        <f t="shared" si="3"/>
      </c>
      <c r="I14" s="174"/>
      <c r="J14" s="165"/>
      <c r="K14" s="165"/>
      <c r="L14" s="149">
        <f t="shared" si="4"/>
      </c>
      <c r="M14" s="150">
        <f t="shared" si="5"/>
      </c>
      <c r="O14" s="144"/>
      <c r="P14" s="148">
        <f t="shared" si="0"/>
      </c>
      <c r="Q14" s="148">
        <f t="shared" si="1"/>
      </c>
      <c r="R14" s="144"/>
    </row>
    <row r="15" spans="1:18" s="147" customFormat="1" ht="38.25" customHeight="1">
      <c r="A15" s="144"/>
      <c r="B15" s="161"/>
      <c r="C15" s="162"/>
      <c r="D15" s="166"/>
      <c r="E15" s="164"/>
      <c r="F15" s="165"/>
      <c r="G15" s="149">
        <f t="shared" si="2"/>
      </c>
      <c r="H15" s="150">
        <f t="shared" si="3"/>
      </c>
      <c r="I15" s="174"/>
      <c r="J15" s="165"/>
      <c r="K15" s="165"/>
      <c r="L15" s="149">
        <f t="shared" si="4"/>
      </c>
      <c r="M15" s="150">
        <f t="shared" si="5"/>
      </c>
      <c r="O15" s="144"/>
      <c r="P15" s="148">
        <f t="shared" si="0"/>
      </c>
      <c r="Q15" s="148">
        <f t="shared" si="1"/>
      </c>
      <c r="R15" s="144"/>
    </row>
    <row r="16" spans="1:18" s="147" customFormat="1" ht="38.25" customHeight="1">
      <c r="A16" s="144"/>
      <c r="B16" s="161"/>
      <c r="C16" s="162"/>
      <c r="D16" s="166"/>
      <c r="E16" s="164"/>
      <c r="F16" s="165"/>
      <c r="G16" s="149">
        <f t="shared" si="2"/>
      </c>
      <c r="H16" s="150">
        <f t="shared" si="3"/>
      </c>
      <c r="I16" s="174"/>
      <c r="J16" s="165"/>
      <c r="K16" s="165"/>
      <c r="L16" s="149">
        <f t="shared" si="4"/>
      </c>
      <c r="M16" s="150">
        <f t="shared" si="5"/>
      </c>
      <c r="O16" s="144"/>
      <c r="P16" s="148">
        <f t="shared" si="0"/>
      </c>
      <c r="Q16" s="148">
        <f t="shared" si="1"/>
      </c>
      <c r="R16" s="144"/>
    </row>
    <row r="17" spans="1:18" s="147" customFormat="1" ht="38.25" customHeight="1">
      <c r="A17" s="144"/>
      <c r="B17" s="161"/>
      <c r="C17" s="162"/>
      <c r="D17" s="166"/>
      <c r="E17" s="164"/>
      <c r="F17" s="165"/>
      <c r="G17" s="149">
        <f t="shared" si="2"/>
      </c>
      <c r="H17" s="150">
        <f t="shared" si="3"/>
      </c>
      <c r="I17" s="174"/>
      <c r="J17" s="165"/>
      <c r="K17" s="165"/>
      <c r="L17" s="149">
        <f t="shared" si="4"/>
      </c>
      <c r="M17" s="150">
        <f t="shared" si="5"/>
      </c>
      <c r="O17" s="144"/>
      <c r="P17" s="148">
        <f t="shared" si="0"/>
      </c>
      <c r="Q17" s="148">
        <f t="shared" si="1"/>
      </c>
      <c r="R17" s="144"/>
    </row>
    <row r="18" spans="1:18" s="147" customFormat="1" ht="38.25" customHeight="1">
      <c r="A18" s="144"/>
      <c r="B18" s="161"/>
      <c r="C18" s="162"/>
      <c r="D18" s="166"/>
      <c r="E18" s="164"/>
      <c r="F18" s="165"/>
      <c r="G18" s="149">
        <f t="shared" si="2"/>
      </c>
      <c r="H18" s="150">
        <f t="shared" si="3"/>
      </c>
      <c r="I18" s="174"/>
      <c r="J18" s="165"/>
      <c r="K18" s="165"/>
      <c r="L18" s="149">
        <f t="shared" si="4"/>
      </c>
      <c r="M18" s="150">
        <f t="shared" si="5"/>
      </c>
      <c r="O18" s="144"/>
      <c r="P18" s="148">
        <f t="shared" si="0"/>
      </c>
      <c r="Q18" s="148">
        <f t="shared" si="1"/>
      </c>
      <c r="R18" s="144"/>
    </row>
    <row r="19" spans="1:18" s="147" customFormat="1" ht="38.25" customHeight="1">
      <c r="A19" s="144"/>
      <c r="B19" s="161"/>
      <c r="C19" s="162"/>
      <c r="D19" s="166"/>
      <c r="E19" s="164"/>
      <c r="F19" s="165"/>
      <c r="G19" s="149">
        <f t="shared" si="2"/>
      </c>
      <c r="H19" s="150">
        <f t="shared" si="3"/>
      </c>
      <c r="I19" s="174"/>
      <c r="J19" s="165"/>
      <c r="K19" s="165"/>
      <c r="L19" s="149">
        <f t="shared" si="4"/>
      </c>
      <c r="M19" s="150">
        <f t="shared" si="5"/>
      </c>
      <c r="O19" s="144"/>
      <c r="P19" s="148">
        <f t="shared" si="0"/>
      </c>
      <c r="Q19" s="148">
        <f t="shared" si="1"/>
      </c>
      <c r="R19" s="144"/>
    </row>
    <row r="20" spans="1:18" s="147" customFormat="1" ht="38.25" customHeight="1">
      <c r="A20" s="144"/>
      <c r="B20" s="161"/>
      <c r="C20" s="162"/>
      <c r="D20" s="166"/>
      <c r="E20" s="164"/>
      <c r="F20" s="165"/>
      <c r="G20" s="149">
        <f t="shared" si="2"/>
      </c>
      <c r="H20" s="150">
        <f t="shared" si="3"/>
      </c>
      <c r="I20" s="174"/>
      <c r="J20" s="165"/>
      <c r="K20" s="165"/>
      <c r="L20" s="149">
        <f t="shared" si="4"/>
      </c>
      <c r="M20" s="150">
        <f t="shared" si="5"/>
      </c>
      <c r="O20" s="144"/>
      <c r="P20" s="148">
        <f t="shared" si="0"/>
      </c>
      <c r="Q20" s="148">
        <f t="shared" si="1"/>
      </c>
      <c r="R20" s="144"/>
    </row>
    <row r="21" spans="1:18" s="147" customFormat="1" ht="38.25" customHeight="1">
      <c r="A21" s="144"/>
      <c r="B21" s="161"/>
      <c r="C21" s="162"/>
      <c r="D21" s="166"/>
      <c r="E21" s="164"/>
      <c r="F21" s="165"/>
      <c r="G21" s="149">
        <f t="shared" si="2"/>
      </c>
      <c r="H21" s="150">
        <f t="shared" si="3"/>
      </c>
      <c r="I21" s="174"/>
      <c r="J21" s="165"/>
      <c r="K21" s="165"/>
      <c r="L21" s="149">
        <f t="shared" si="4"/>
      </c>
      <c r="M21" s="150">
        <f t="shared" si="5"/>
      </c>
      <c r="O21" s="144"/>
      <c r="P21" s="148">
        <f t="shared" si="0"/>
      </c>
      <c r="Q21" s="148">
        <f t="shared" si="1"/>
      </c>
      <c r="R21" s="144"/>
    </row>
    <row r="22" spans="1:18" s="147" customFormat="1" ht="38.25" customHeight="1">
      <c r="A22" s="144"/>
      <c r="B22" s="161"/>
      <c r="C22" s="162"/>
      <c r="D22" s="166"/>
      <c r="E22" s="164"/>
      <c r="F22" s="165"/>
      <c r="G22" s="149">
        <f t="shared" si="2"/>
      </c>
      <c r="H22" s="150">
        <f t="shared" si="3"/>
      </c>
      <c r="I22" s="174"/>
      <c r="J22" s="165"/>
      <c r="K22" s="165"/>
      <c r="L22" s="149">
        <f t="shared" si="4"/>
      </c>
      <c r="M22" s="150">
        <f t="shared" si="5"/>
      </c>
      <c r="O22" s="144"/>
      <c r="P22" s="148">
        <f t="shared" si="0"/>
      </c>
      <c r="Q22" s="148">
        <f t="shared" si="1"/>
      </c>
      <c r="R22" s="144"/>
    </row>
    <row r="23" spans="1:18" s="147" customFormat="1" ht="38.25" customHeight="1">
      <c r="A23" s="144"/>
      <c r="B23" s="161"/>
      <c r="C23" s="162"/>
      <c r="D23" s="166"/>
      <c r="E23" s="164"/>
      <c r="F23" s="165"/>
      <c r="G23" s="149">
        <f t="shared" si="2"/>
      </c>
      <c r="H23" s="150">
        <f t="shared" si="3"/>
      </c>
      <c r="I23" s="174"/>
      <c r="J23" s="165"/>
      <c r="K23" s="165"/>
      <c r="L23" s="149">
        <f t="shared" si="4"/>
      </c>
      <c r="M23" s="150">
        <f t="shared" si="5"/>
      </c>
      <c r="O23" s="144"/>
      <c r="P23" s="148">
        <f t="shared" si="0"/>
      </c>
      <c r="Q23" s="148">
        <f t="shared" si="1"/>
      </c>
      <c r="R23" s="144"/>
    </row>
    <row r="24" spans="1:18" s="147" customFormat="1" ht="38.25" customHeight="1">
      <c r="A24" s="144"/>
      <c r="B24" s="161"/>
      <c r="C24" s="162"/>
      <c r="D24" s="166"/>
      <c r="E24" s="164"/>
      <c r="F24" s="165"/>
      <c r="G24" s="149">
        <f t="shared" si="2"/>
      </c>
      <c r="H24" s="150">
        <f t="shared" si="3"/>
      </c>
      <c r="I24" s="174"/>
      <c r="J24" s="165"/>
      <c r="K24" s="165"/>
      <c r="L24" s="149">
        <f t="shared" si="4"/>
      </c>
      <c r="M24" s="150">
        <f t="shared" si="5"/>
      </c>
      <c r="O24" s="144"/>
      <c r="P24" s="148">
        <f t="shared" si="0"/>
      </c>
      <c r="Q24" s="148">
        <f t="shared" si="1"/>
      </c>
      <c r="R24" s="144"/>
    </row>
    <row r="25" spans="1:18" s="147" customFormat="1" ht="38.25" customHeight="1">
      <c r="A25" s="144"/>
      <c r="B25" s="161"/>
      <c r="C25" s="162"/>
      <c r="D25" s="166"/>
      <c r="E25" s="164"/>
      <c r="F25" s="165"/>
      <c r="G25" s="149">
        <f t="shared" si="2"/>
      </c>
      <c r="H25" s="150">
        <f t="shared" si="3"/>
      </c>
      <c r="I25" s="174"/>
      <c r="J25" s="165"/>
      <c r="K25" s="165"/>
      <c r="L25" s="149">
        <f t="shared" si="4"/>
      </c>
      <c r="M25" s="150">
        <f t="shared" si="5"/>
      </c>
      <c r="O25" s="144"/>
      <c r="P25" s="148">
        <f t="shared" si="0"/>
      </c>
      <c r="Q25" s="148">
        <f t="shared" si="1"/>
      </c>
      <c r="R25" s="144"/>
    </row>
    <row r="26" spans="1:18" s="147" customFormat="1" ht="38.25" customHeight="1">
      <c r="A26" s="144"/>
      <c r="B26" s="161"/>
      <c r="C26" s="162"/>
      <c r="D26" s="166"/>
      <c r="E26" s="164"/>
      <c r="F26" s="165"/>
      <c r="G26" s="149">
        <f t="shared" si="2"/>
      </c>
      <c r="H26" s="150">
        <f t="shared" si="3"/>
      </c>
      <c r="I26" s="174"/>
      <c r="J26" s="165"/>
      <c r="K26" s="165"/>
      <c r="L26" s="149">
        <f t="shared" si="4"/>
      </c>
      <c r="M26" s="150">
        <f t="shared" si="5"/>
      </c>
      <c r="O26" s="144"/>
      <c r="P26" s="148">
        <f t="shared" si="0"/>
      </c>
      <c r="Q26" s="148">
        <f t="shared" si="1"/>
      </c>
      <c r="R26" s="144"/>
    </row>
    <row r="27" spans="1:18" s="147" customFormat="1" ht="38.25" customHeight="1">
      <c r="A27" s="144"/>
      <c r="B27" s="161"/>
      <c r="C27" s="162"/>
      <c r="D27" s="166"/>
      <c r="E27" s="164"/>
      <c r="F27" s="165"/>
      <c r="G27" s="149">
        <f t="shared" si="2"/>
      </c>
      <c r="H27" s="150">
        <f t="shared" si="3"/>
      </c>
      <c r="I27" s="174"/>
      <c r="J27" s="165"/>
      <c r="K27" s="165"/>
      <c r="L27" s="149">
        <f t="shared" si="4"/>
      </c>
      <c r="M27" s="150">
        <f t="shared" si="5"/>
      </c>
      <c r="O27" s="144"/>
      <c r="P27" s="148">
        <f t="shared" si="0"/>
      </c>
      <c r="Q27" s="148">
        <f t="shared" si="1"/>
      </c>
      <c r="R27" s="144"/>
    </row>
    <row r="28" spans="1:18" s="147" customFormat="1" ht="38.25" customHeight="1">
      <c r="A28" s="144"/>
      <c r="B28" s="161"/>
      <c r="C28" s="162"/>
      <c r="D28" s="166"/>
      <c r="E28" s="164"/>
      <c r="F28" s="165"/>
      <c r="G28" s="149">
        <f t="shared" si="2"/>
      </c>
      <c r="H28" s="150">
        <f t="shared" si="3"/>
      </c>
      <c r="I28" s="174"/>
      <c r="J28" s="165"/>
      <c r="K28" s="165"/>
      <c r="L28" s="149">
        <f t="shared" si="4"/>
      </c>
      <c r="M28" s="150">
        <f t="shared" si="5"/>
      </c>
      <c r="O28" s="144"/>
      <c r="P28" s="148">
        <f t="shared" si="0"/>
      </c>
      <c r="Q28" s="148">
        <f t="shared" si="1"/>
      </c>
      <c r="R28" s="144"/>
    </row>
    <row r="29" spans="1:18" s="147" customFormat="1" ht="38.25" customHeight="1">
      <c r="A29" s="144"/>
      <c r="B29" s="161"/>
      <c r="C29" s="162"/>
      <c r="D29" s="166"/>
      <c r="E29" s="164"/>
      <c r="F29" s="165"/>
      <c r="G29" s="149">
        <f t="shared" si="2"/>
      </c>
      <c r="H29" s="150">
        <f t="shared" si="3"/>
      </c>
      <c r="I29" s="174"/>
      <c r="J29" s="165"/>
      <c r="K29" s="165"/>
      <c r="L29" s="149">
        <f t="shared" si="4"/>
      </c>
      <c r="M29" s="150">
        <f t="shared" si="5"/>
      </c>
      <c r="O29" s="144"/>
      <c r="P29" s="148">
        <f t="shared" si="0"/>
      </c>
      <c r="Q29" s="148">
        <f t="shared" si="1"/>
      </c>
      <c r="R29" s="144"/>
    </row>
    <row r="30" spans="1:18" s="147" customFormat="1" ht="38.25" customHeight="1">
      <c r="A30" s="144"/>
      <c r="B30" s="161"/>
      <c r="C30" s="162"/>
      <c r="D30" s="166"/>
      <c r="E30" s="164"/>
      <c r="F30" s="165"/>
      <c r="G30" s="149">
        <f t="shared" si="2"/>
      </c>
      <c r="H30" s="150">
        <f t="shared" si="3"/>
      </c>
      <c r="I30" s="174"/>
      <c r="J30" s="165"/>
      <c r="K30" s="165"/>
      <c r="L30" s="149">
        <f t="shared" si="4"/>
      </c>
      <c r="M30" s="150">
        <f t="shared" si="5"/>
      </c>
      <c r="O30" s="144"/>
      <c r="P30" s="148">
        <f t="shared" si="0"/>
      </c>
      <c r="Q30" s="148">
        <f t="shared" si="1"/>
      </c>
      <c r="R30" s="144"/>
    </row>
    <row r="31" spans="1:18" s="147" customFormat="1" ht="38.25" customHeight="1">
      <c r="A31" s="144"/>
      <c r="B31" s="161"/>
      <c r="C31" s="162"/>
      <c r="D31" s="166"/>
      <c r="E31" s="164"/>
      <c r="F31" s="165"/>
      <c r="G31" s="149">
        <f t="shared" si="2"/>
      </c>
      <c r="H31" s="150">
        <f t="shared" si="3"/>
      </c>
      <c r="I31" s="174"/>
      <c r="J31" s="165"/>
      <c r="K31" s="165"/>
      <c r="L31" s="149">
        <f t="shared" si="4"/>
      </c>
      <c r="M31" s="150">
        <f t="shared" si="5"/>
      </c>
      <c r="O31" s="144"/>
      <c r="P31" s="148">
        <f t="shared" si="0"/>
      </c>
      <c r="Q31" s="148">
        <f t="shared" si="1"/>
      </c>
      <c r="R31" s="144"/>
    </row>
    <row r="32" spans="1:18" s="147" customFormat="1" ht="38.25" customHeight="1">
      <c r="A32" s="144"/>
      <c r="B32" s="161"/>
      <c r="C32" s="162"/>
      <c r="D32" s="166"/>
      <c r="E32" s="164"/>
      <c r="F32" s="165"/>
      <c r="G32" s="149">
        <f t="shared" si="2"/>
      </c>
      <c r="H32" s="150">
        <f t="shared" si="3"/>
      </c>
      <c r="I32" s="174"/>
      <c r="J32" s="165"/>
      <c r="K32" s="165"/>
      <c r="L32" s="149">
        <f t="shared" si="4"/>
      </c>
      <c r="M32" s="150">
        <f t="shared" si="5"/>
      </c>
      <c r="O32" s="144"/>
      <c r="P32" s="148">
        <f t="shared" si="0"/>
      </c>
      <c r="Q32" s="148">
        <f t="shared" si="1"/>
      </c>
      <c r="R32" s="144"/>
    </row>
    <row r="33" spans="1:18" s="147" customFormat="1" ht="38.25" customHeight="1">
      <c r="A33" s="144"/>
      <c r="B33" s="161"/>
      <c r="C33" s="162"/>
      <c r="D33" s="166"/>
      <c r="E33" s="164"/>
      <c r="F33" s="165"/>
      <c r="G33" s="149">
        <f t="shared" si="2"/>
      </c>
      <c r="H33" s="150">
        <f t="shared" si="3"/>
      </c>
      <c r="I33" s="174"/>
      <c r="J33" s="165"/>
      <c r="K33" s="165"/>
      <c r="L33" s="149">
        <f t="shared" si="4"/>
      </c>
      <c r="M33" s="150">
        <f t="shared" si="5"/>
      </c>
      <c r="O33" s="144"/>
      <c r="P33" s="148">
        <f t="shared" si="0"/>
      </c>
      <c r="Q33" s="148">
        <f t="shared" si="1"/>
      </c>
      <c r="R33" s="144"/>
    </row>
    <row r="34" spans="1:18" s="147" customFormat="1" ht="38.25" customHeight="1">
      <c r="A34" s="144"/>
      <c r="B34" s="161"/>
      <c r="C34" s="162"/>
      <c r="D34" s="166"/>
      <c r="E34" s="164"/>
      <c r="F34" s="165"/>
      <c r="G34" s="149">
        <f t="shared" si="2"/>
      </c>
      <c r="H34" s="150">
        <f t="shared" si="3"/>
      </c>
      <c r="I34" s="174"/>
      <c r="J34" s="165"/>
      <c r="K34" s="165"/>
      <c r="L34" s="149">
        <f t="shared" si="4"/>
      </c>
      <c r="M34" s="150">
        <f t="shared" si="5"/>
      </c>
      <c r="O34" s="144"/>
      <c r="P34" s="148">
        <f t="shared" si="0"/>
      </c>
      <c r="Q34" s="148">
        <f t="shared" si="1"/>
      </c>
      <c r="R34" s="144"/>
    </row>
    <row r="35" spans="1:18" s="147" customFormat="1" ht="38.25" customHeight="1">
      <c r="A35" s="144"/>
      <c r="B35" s="161"/>
      <c r="C35" s="162"/>
      <c r="D35" s="166"/>
      <c r="E35" s="164"/>
      <c r="F35" s="165"/>
      <c r="G35" s="149">
        <f t="shared" si="2"/>
      </c>
      <c r="H35" s="150">
        <f t="shared" si="3"/>
      </c>
      <c r="I35" s="174"/>
      <c r="J35" s="165"/>
      <c r="K35" s="165"/>
      <c r="L35" s="149">
        <f t="shared" si="4"/>
      </c>
      <c r="M35" s="150">
        <f t="shared" si="5"/>
      </c>
      <c r="O35" s="144"/>
      <c r="P35" s="148">
        <f t="shared" si="0"/>
      </c>
      <c r="Q35" s="148">
        <f t="shared" si="1"/>
      </c>
      <c r="R35" s="144"/>
    </row>
    <row r="36" spans="1:18" s="147" customFormat="1" ht="38.25" customHeight="1">
      <c r="A36" s="144"/>
      <c r="B36" s="161"/>
      <c r="C36" s="162"/>
      <c r="D36" s="166"/>
      <c r="E36" s="164"/>
      <c r="F36" s="165"/>
      <c r="G36" s="149">
        <f t="shared" si="2"/>
      </c>
      <c r="H36" s="150">
        <f t="shared" si="3"/>
      </c>
      <c r="I36" s="174"/>
      <c r="J36" s="165"/>
      <c r="K36" s="165"/>
      <c r="L36" s="149">
        <f t="shared" si="4"/>
      </c>
      <c r="M36" s="150">
        <f t="shared" si="5"/>
      </c>
      <c r="O36" s="144"/>
      <c r="P36" s="148">
        <f aca="true" t="shared" si="6" ref="P36:P67">IF(G36="","",IF(G36&lt;CNTR_RiskThresholdLow,0,IF(G36&gt;CNTR_RiskThresholdHigh,2,1)))</f>
      </c>
      <c r="Q36" s="148">
        <f aca="true" t="shared" si="7" ref="Q36:Q67">IF(L36="","",IF(L36&lt;CNTR_RiskThresholdLow,0,IF(L36&gt;CNTR_RiskThresholdHigh,2,1)))</f>
      </c>
      <c r="R36" s="144"/>
    </row>
    <row r="37" spans="1:18" s="147" customFormat="1" ht="38.25" customHeight="1">
      <c r="A37" s="144"/>
      <c r="B37" s="161"/>
      <c r="C37" s="162"/>
      <c r="D37" s="166"/>
      <c r="E37" s="164"/>
      <c r="F37" s="165"/>
      <c r="G37" s="149">
        <f t="shared" si="2"/>
      </c>
      <c r="H37" s="150">
        <f t="shared" si="3"/>
      </c>
      <c r="I37" s="174"/>
      <c r="J37" s="165"/>
      <c r="K37" s="165"/>
      <c r="L37" s="149">
        <f t="shared" si="4"/>
      </c>
      <c r="M37" s="150">
        <f t="shared" si="5"/>
      </c>
      <c r="O37" s="144"/>
      <c r="P37" s="148">
        <f t="shared" si="6"/>
      </c>
      <c r="Q37" s="148">
        <f t="shared" si="7"/>
      </c>
      <c r="R37" s="144"/>
    </row>
    <row r="38" spans="1:18" s="147" customFormat="1" ht="38.25" customHeight="1">
      <c r="A38" s="144"/>
      <c r="B38" s="161"/>
      <c r="C38" s="162"/>
      <c r="D38" s="166"/>
      <c r="E38" s="164"/>
      <c r="F38" s="165"/>
      <c r="G38" s="149">
        <f t="shared" si="2"/>
      </c>
      <c r="H38" s="150">
        <f t="shared" si="3"/>
      </c>
      <c r="I38" s="174"/>
      <c r="J38" s="165"/>
      <c r="K38" s="165"/>
      <c r="L38" s="149">
        <f t="shared" si="4"/>
      </c>
      <c r="M38" s="150">
        <f t="shared" si="5"/>
      </c>
      <c r="O38" s="144"/>
      <c r="P38" s="148">
        <f t="shared" si="6"/>
      </c>
      <c r="Q38" s="148">
        <f t="shared" si="7"/>
      </c>
      <c r="R38" s="144"/>
    </row>
    <row r="39" spans="1:18" s="147" customFormat="1" ht="38.25" customHeight="1">
      <c r="A39" s="144"/>
      <c r="B39" s="161"/>
      <c r="C39" s="162"/>
      <c r="D39" s="166"/>
      <c r="E39" s="164"/>
      <c r="F39" s="165"/>
      <c r="G39" s="149">
        <f t="shared" si="2"/>
      </c>
      <c r="H39" s="150">
        <f t="shared" si="3"/>
      </c>
      <c r="I39" s="174"/>
      <c r="J39" s="165"/>
      <c r="K39" s="165"/>
      <c r="L39" s="149">
        <f t="shared" si="4"/>
      </c>
      <c r="M39" s="150">
        <f t="shared" si="5"/>
      </c>
      <c r="O39" s="144"/>
      <c r="P39" s="148">
        <f t="shared" si="6"/>
      </c>
      <c r="Q39" s="148">
        <f t="shared" si="7"/>
      </c>
      <c r="R39" s="144"/>
    </row>
    <row r="40" spans="1:18" s="147" customFormat="1" ht="38.25" customHeight="1">
      <c r="A40" s="144"/>
      <c r="B40" s="161"/>
      <c r="C40" s="162"/>
      <c r="D40" s="166"/>
      <c r="E40" s="164"/>
      <c r="F40" s="165"/>
      <c r="G40" s="149">
        <f t="shared" si="2"/>
      </c>
      <c r="H40" s="150">
        <f t="shared" si="3"/>
      </c>
      <c r="I40" s="174"/>
      <c r="J40" s="165"/>
      <c r="K40" s="165"/>
      <c r="L40" s="149">
        <f t="shared" si="4"/>
      </c>
      <c r="M40" s="150">
        <f t="shared" si="5"/>
      </c>
      <c r="O40" s="144"/>
      <c r="P40" s="148">
        <f t="shared" si="6"/>
      </c>
      <c r="Q40" s="148">
        <f t="shared" si="7"/>
      </c>
      <c r="R40" s="144"/>
    </row>
    <row r="41" spans="1:18" s="147" customFormat="1" ht="38.25" customHeight="1">
      <c r="A41" s="144"/>
      <c r="B41" s="161"/>
      <c r="C41" s="167"/>
      <c r="D41" s="166"/>
      <c r="E41" s="164"/>
      <c r="F41" s="165"/>
      <c r="G41" s="149">
        <f t="shared" si="2"/>
      </c>
      <c r="H41" s="150">
        <f t="shared" si="3"/>
      </c>
      <c r="I41" s="174"/>
      <c r="J41" s="165"/>
      <c r="K41" s="165"/>
      <c r="L41" s="149">
        <f t="shared" si="4"/>
      </c>
      <c r="M41" s="150">
        <f t="shared" si="5"/>
      </c>
      <c r="O41" s="144"/>
      <c r="P41" s="148">
        <f t="shared" si="6"/>
      </c>
      <c r="Q41" s="148">
        <f t="shared" si="7"/>
      </c>
      <c r="R41" s="144"/>
    </row>
    <row r="42" spans="1:18" s="147" customFormat="1" ht="38.25" customHeight="1">
      <c r="A42" s="144"/>
      <c r="B42" s="161"/>
      <c r="C42" s="167"/>
      <c r="D42" s="166"/>
      <c r="E42" s="164"/>
      <c r="F42" s="165"/>
      <c r="G42" s="149">
        <f t="shared" si="2"/>
      </c>
      <c r="H42" s="150">
        <f t="shared" si="3"/>
      </c>
      <c r="I42" s="174"/>
      <c r="J42" s="165"/>
      <c r="K42" s="165"/>
      <c r="L42" s="149">
        <f t="shared" si="4"/>
      </c>
      <c r="M42" s="150">
        <f t="shared" si="5"/>
      </c>
      <c r="O42" s="144"/>
      <c r="P42" s="148">
        <f t="shared" si="6"/>
      </c>
      <c r="Q42" s="148">
        <f t="shared" si="7"/>
      </c>
      <c r="R42" s="144"/>
    </row>
    <row r="43" spans="1:18" s="147" customFormat="1" ht="38.25" customHeight="1">
      <c r="A43" s="144"/>
      <c r="B43" s="161"/>
      <c r="C43" s="167"/>
      <c r="D43" s="166"/>
      <c r="E43" s="164"/>
      <c r="F43" s="165"/>
      <c r="G43" s="149">
        <f t="shared" si="2"/>
      </c>
      <c r="H43" s="150">
        <f t="shared" si="3"/>
      </c>
      <c r="I43" s="174"/>
      <c r="J43" s="165"/>
      <c r="K43" s="165"/>
      <c r="L43" s="149">
        <f t="shared" si="4"/>
      </c>
      <c r="M43" s="150">
        <f t="shared" si="5"/>
      </c>
      <c r="O43" s="144"/>
      <c r="P43" s="148">
        <f t="shared" si="6"/>
      </c>
      <c r="Q43" s="148">
        <f t="shared" si="7"/>
      </c>
      <c r="R43" s="144"/>
    </row>
    <row r="44" spans="1:18" s="147" customFormat="1" ht="38.25" customHeight="1">
      <c r="A44" s="144"/>
      <c r="B44" s="161"/>
      <c r="C44" s="167"/>
      <c r="D44" s="166"/>
      <c r="E44" s="164"/>
      <c r="F44" s="165"/>
      <c r="G44" s="149">
        <f t="shared" si="2"/>
      </c>
      <c r="H44" s="150">
        <f t="shared" si="3"/>
      </c>
      <c r="I44" s="174"/>
      <c r="J44" s="165"/>
      <c r="K44" s="165"/>
      <c r="L44" s="149">
        <f t="shared" si="4"/>
      </c>
      <c r="M44" s="150">
        <f t="shared" si="5"/>
      </c>
      <c r="O44" s="144"/>
      <c r="P44" s="148">
        <f t="shared" si="6"/>
      </c>
      <c r="Q44" s="148">
        <f t="shared" si="7"/>
      </c>
      <c r="R44" s="144"/>
    </row>
    <row r="45" spans="1:18" s="147" customFormat="1" ht="38.25" customHeight="1">
      <c r="A45" s="144"/>
      <c r="B45" s="161"/>
      <c r="C45" s="167"/>
      <c r="D45" s="166"/>
      <c r="E45" s="164"/>
      <c r="F45" s="165"/>
      <c r="G45" s="149">
        <f t="shared" si="2"/>
      </c>
      <c r="H45" s="150">
        <f t="shared" si="3"/>
      </c>
      <c r="I45" s="174"/>
      <c r="J45" s="165"/>
      <c r="K45" s="165"/>
      <c r="L45" s="149">
        <f t="shared" si="4"/>
      </c>
      <c r="M45" s="150">
        <f t="shared" si="5"/>
      </c>
      <c r="O45" s="144"/>
      <c r="P45" s="148">
        <f t="shared" si="6"/>
      </c>
      <c r="Q45" s="148">
        <f t="shared" si="7"/>
      </c>
      <c r="R45" s="144"/>
    </row>
    <row r="46" spans="1:18" s="147" customFormat="1" ht="38.25" customHeight="1">
      <c r="A46" s="144"/>
      <c r="B46" s="161"/>
      <c r="C46" s="167"/>
      <c r="D46" s="166"/>
      <c r="E46" s="164"/>
      <c r="F46" s="165"/>
      <c r="G46" s="149">
        <f t="shared" si="2"/>
      </c>
      <c r="H46" s="150">
        <f t="shared" si="3"/>
      </c>
      <c r="I46" s="174"/>
      <c r="J46" s="165"/>
      <c r="K46" s="165"/>
      <c r="L46" s="149">
        <f t="shared" si="4"/>
      </c>
      <c r="M46" s="150">
        <f t="shared" si="5"/>
      </c>
      <c r="O46" s="144"/>
      <c r="P46" s="148">
        <f t="shared" si="6"/>
      </c>
      <c r="Q46" s="148">
        <f t="shared" si="7"/>
      </c>
      <c r="R46" s="144"/>
    </row>
    <row r="47" spans="1:18" s="147" customFormat="1" ht="38.25" customHeight="1">
      <c r="A47" s="144"/>
      <c r="B47" s="161"/>
      <c r="C47" s="167"/>
      <c r="D47" s="166"/>
      <c r="E47" s="164"/>
      <c r="F47" s="165"/>
      <c r="G47" s="149">
        <f t="shared" si="2"/>
      </c>
      <c r="H47" s="150">
        <f t="shared" si="3"/>
      </c>
      <c r="I47" s="174"/>
      <c r="J47" s="165"/>
      <c r="K47" s="165"/>
      <c r="L47" s="149">
        <f t="shared" si="4"/>
      </c>
      <c r="M47" s="150">
        <f t="shared" si="5"/>
      </c>
      <c r="O47" s="144"/>
      <c r="P47" s="148">
        <f t="shared" si="6"/>
      </c>
      <c r="Q47" s="148">
        <f t="shared" si="7"/>
      </c>
      <c r="R47" s="144"/>
    </row>
    <row r="48" spans="1:18" s="147" customFormat="1" ht="38.25" customHeight="1">
      <c r="A48" s="144"/>
      <c r="B48" s="161"/>
      <c r="C48" s="167"/>
      <c r="D48" s="166"/>
      <c r="E48" s="164"/>
      <c r="F48" s="165"/>
      <c r="G48" s="149">
        <f t="shared" si="2"/>
      </c>
      <c r="H48" s="150">
        <f t="shared" si="3"/>
      </c>
      <c r="I48" s="174"/>
      <c r="J48" s="165"/>
      <c r="K48" s="165"/>
      <c r="L48" s="149">
        <f t="shared" si="4"/>
      </c>
      <c r="M48" s="150">
        <f t="shared" si="5"/>
      </c>
      <c r="O48" s="144"/>
      <c r="P48" s="148">
        <f t="shared" si="6"/>
      </c>
      <c r="Q48" s="148">
        <f t="shared" si="7"/>
      </c>
      <c r="R48" s="144"/>
    </row>
    <row r="49" spans="1:18" s="147" customFormat="1" ht="38.25" customHeight="1">
      <c r="A49" s="144"/>
      <c r="B49" s="161"/>
      <c r="C49" s="167"/>
      <c r="D49" s="166"/>
      <c r="E49" s="164"/>
      <c r="F49" s="165"/>
      <c r="G49" s="149">
        <f t="shared" si="2"/>
      </c>
      <c r="H49" s="150">
        <f t="shared" si="3"/>
      </c>
      <c r="I49" s="174"/>
      <c r="J49" s="165"/>
      <c r="K49" s="165"/>
      <c r="L49" s="149">
        <f t="shared" si="4"/>
      </c>
      <c r="M49" s="150">
        <f t="shared" si="5"/>
      </c>
      <c r="O49" s="144"/>
      <c r="P49" s="148">
        <f t="shared" si="6"/>
      </c>
      <c r="Q49" s="148">
        <f t="shared" si="7"/>
      </c>
      <c r="R49" s="144"/>
    </row>
    <row r="50" spans="1:18" s="147" customFormat="1" ht="38.25" customHeight="1">
      <c r="A50" s="144"/>
      <c r="B50" s="161"/>
      <c r="C50" s="167"/>
      <c r="D50" s="166"/>
      <c r="E50" s="164"/>
      <c r="F50" s="165"/>
      <c r="G50" s="149">
        <f t="shared" si="2"/>
      </c>
      <c r="H50" s="150">
        <f t="shared" si="3"/>
      </c>
      <c r="I50" s="174"/>
      <c r="J50" s="165"/>
      <c r="K50" s="165"/>
      <c r="L50" s="149">
        <f t="shared" si="4"/>
      </c>
      <c r="M50" s="150">
        <f t="shared" si="5"/>
      </c>
      <c r="O50" s="144"/>
      <c r="P50" s="148">
        <f t="shared" si="6"/>
      </c>
      <c r="Q50" s="148">
        <f t="shared" si="7"/>
      </c>
      <c r="R50" s="144"/>
    </row>
    <row r="51" spans="1:18" s="147" customFormat="1" ht="38.25" customHeight="1">
      <c r="A51" s="144"/>
      <c r="B51" s="161"/>
      <c r="C51" s="167"/>
      <c r="D51" s="166"/>
      <c r="E51" s="164"/>
      <c r="F51" s="165"/>
      <c r="G51" s="149">
        <f t="shared" si="2"/>
      </c>
      <c r="H51" s="150">
        <f t="shared" si="3"/>
      </c>
      <c r="I51" s="174"/>
      <c r="J51" s="165"/>
      <c r="K51" s="165"/>
      <c r="L51" s="149">
        <f t="shared" si="4"/>
      </c>
      <c r="M51" s="150">
        <f t="shared" si="5"/>
      </c>
      <c r="O51" s="144"/>
      <c r="P51" s="148">
        <f t="shared" si="6"/>
      </c>
      <c r="Q51" s="148">
        <f t="shared" si="7"/>
      </c>
      <c r="R51" s="144"/>
    </row>
    <row r="52" spans="1:18" s="147" customFormat="1" ht="38.25" customHeight="1">
      <c r="A52" s="144"/>
      <c r="B52" s="161"/>
      <c r="C52" s="167"/>
      <c r="D52" s="166"/>
      <c r="E52" s="164"/>
      <c r="F52" s="165"/>
      <c r="G52" s="149">
        <f t="shared" si="2"/>
      </c>
      <c r="H52" s="150">
        <f t="shared" si="3"/>
      </c>
      <c r="I52" s="174"/>
      <c r="J52" s="165"/>
      <c r="K52" s="165"/>
      <c r="L52" s="149">
        <f t="shared" si="4"/>
      </c>
      <c r="M52" s="150">
        <f t="shared" si="5"/>
      </c>
      <c r="O52" s="144"/>
      <c r="P52" s="148">
        <f t="shared" si="6"/>
      </c>
      <c r="Q52" s="148">
        <f t="shared" si="7"/>
      </c>
      <c r="R52" s="144"/>
    </row>
    <row r="53" spans="1:18" s="147" customFormat="1" ht="38.25" customHeight="1">
      <c r="A53" s="144"/>
      <c r="B53" s="161"/>
      <c r="C53" s="167"/>
      <c r="D53" s="166"/>
      <c r="E53" s="164"/>
      <c r="F53" s="165"/>
      <c r="G53" s="149">
        <f t="shared" si="2"/>
      </c>
      <c r="H53" s="150">
        <f t="shared" si="3"/>
      </c>
      <c r="I53" s="174"/>
      <c r="J53" s="165"/>
      <c r="K53" s="165"/>
      <c r="L53" s="149">
        <f t="shared" si="4"/>
      </c>
      <c r="M53" s="150">
        <f t="shared" si="5"/>
      </c>
      <c r="O53" s="144"/>
      <c r="P53" s="148">
        <f t="shared" si="6"/>
      </c>
      <c r="Q53" s="148">
        <f t="shared" si="7"/>
      </c>
      <c r="R53" s="144"/>
    </row>
    <row r="54" spans="1:18" s="147" customFormat="1" ht="38.25" customHeight="1">
      <c r="A54" s="144"/>
      <c r="B54" s="161"/>
      <c r="C54" s="167"/>
      <c r="D54" s="166"/>
      <c r="E54" s="164"/>
      <c r="F54" s="165"/>
      <c r="G54" s="149">
        <f t="shared" si="2"/>
      </c>
      <c r="H54" s="150">
        <f t="shared" si="3"/>
      </c>
      <c r="I54" s="174"/>
      <c r="J54" s="165"/>
      <c r="K54" s="165"/>
      <c r="L54" s="149">
        <f t="shared" si="4"/>
      </c>
      <c r="M54" s="150">
        <f t="shared" si="5"/>
      </c>
      <c r="O54" s="144"/>
      <c r="P54" s="148">
        <f t="shared" si="6"/>
      </c>
      <c r="Q54" s="148">
        <f t="shared" si="7"/>
      </c>
      <c r="R54" s="144"/>
    </row>
    <row r="55" spans="1:18" s="147" customFormat="1" ht="38.25" customHeight="1">
      <c r="A55" s="144"/>
      <c r="B55" s="161"/>
      <c r="C55" s="167"/>
      <c r="D55" s="166"/>
      <c r="E55" s="164"/>
      <c r="F55" s="165"/>
      <c r="G55" s="149">
        <f t="shared" si="2"/>
      </c>
      <c r="H55" s="150">
        <f t="shared" si="3"/>
      </c>
      <c r="I55" s="174"/>
      <c r="J55" s="165"/>
      <c r="K55" s="165"/>
      <c r="L55" s="149">
        <f t="shared" si="4"/>
      </c>
      <c r="M55" s="150">
        <f t="shared" si="5"/>
      </c>
      <c r="O55" s="144"/>
      <c r="P55" s="148">
        <f t="shared" si="6"/>
      </c>
      <c r="Q55" s="148">
        <f t="shared" si="7"/>
      </c>
      <c r="R55" s="144"/>
    </row>
    <row r="56" spans="1:18" s="147" customFormat="1" ht="38.25" customHeight="1">
      <c r="A56" s="144"/>
      <c r="B56" s="161"/>
      <c r="C56" s="167"/>
      <c r="D56" s="166"/>
      <c r="E56" s="164"/>
      <c r="F56" s="165"/>
      <c r="G56" s="149">
        <f t="shared" si="2"/>
      </c>
      <c r="H56" s="150">
        <f t="shared" si="3"/>
      </c>
      <c r="I56" s="174"/>
      <c r="J56" s="165"/>
      <c r="K56" s="165"/>
      <c r="L56" s="149">
        <f t="shared" si="4"/>
      </c>
      <c r="M56" s="150">
        <f t="shared" si="5"/>
      </c>
      <c r="O56" s="144"/>
      <c r="P56" s="148">
        <f t="shared" si="6"/>
      </c>
      <c r="Q56" s="148">
        <f t="shared" si="7"/>
      </c>
      <c r="R56" s="144"/>
    </row>
    <row r="57" spans="1:18" s="147" customFormat="1" ht="38.25" customHeight="1">
      <c r="A57" s="144"/>
      <c r="B57" s="161"/>
      <c r="C57" s="167"/>
      <c r="D57" s="166"/>
      <c r="E57" s="164"/>
      <c r="F57" s="165"/>
      <c r="G57" s="149">
        <f t="shared" si="2"/>
      </c>
      <c r="H57" s="150">
        <f t="shared" si="3"/>
      </c>
      <c r="I57" s="174"/>
      <c r="J57" s="165"/>
      <c r="K57" s="165"/>
      <c r="L57" s="149">
        <f t="shared" si="4"/>
      </c>
      <c r="M57" s="150">
        <f t="shared" si="5"/>
      </c>
      <c r="O57" s="144"/>
      <c r="P57" s="148">
        <f t="shared" si="6"/>
      </c>
      <c r="Q57" s="148">
        <f t="shared" si="7"/>
      </c>
      <c r="R57" s="144"/>
    </row>
    <row r="58" spans="1:18" s="147" customFormat="1" ht="38.25" customHeight="1">
      <c r="A58" s="144"/>
      <c r="B58" s="161"/>
      <c r="C58" s="167"/>
      <c r="D58" s="166"/>
      <c r="E58" s="164"/>
      <c r="F58" s="165"/>
      <c r="G58" s="149">
        <f t="shared" si="2"/>
      </c>
      <c r="H58" s="150">
        <f t="shared" si="3"/>
      </c>
      <c r="I58" s="174"/>
      <c r="J58" s="165"/>
      <c r="K58" s="165"/>
      <c r="L58" s="149">
        <f t="shared" si="4"/>
      </c>
      <c r="M58" s="150">
        <f t="shared" si="5"/>
      </c>
      <c r="O58" s="144"/>
      <c r="P58" s="148">
        <f t="shared" si="6"/>
      </c>
      <c r="Q58" s="148">
        <f t="shared" si="7"/>
      </c>
      <c r="R58" s="144"/>
    </row>
    <row r="59" spans="1:18" s="147" customFormat="1" ht="38.25" customHeight="1">
      <c r="A59" s="144"/>
      <c r="B59" s="161"/>
      <c r="C59" s="167"/>
      <c r="D59" s="166"/>
      <c r="E59" s="164"/>
      <c r="F59" s="165"/>
      <c r="G59" s="149">
        <f t="shared" si="2"/>
      </c>
      <c r="H59" s="150">
        <f t="shared" si="3"/>
      </c>
      <c r="I59" s="174"/>
      <c r="J59" s="165"/>
      <c r="K59" s="165"/>
      <c r="L59" s="149">
        <f t="shared" si="4"/>
      </c>
      <c r="M59" s="150">
        <f t="shared" si="5"/>
      </c>
      <c r="O59" s="144"/>
      <c r="P59" s="148">
        <f t="shared" si="6"/>
      </c>
      <c r="Q59" s="148">
        <f t="shared" si="7"/>
      </c>
      <c r="R59" s="144"/>
    </row>
    <row r="60" spans="1:18" s="147" customFormat="1" ht="38.25" customHeight="1">
      <c r="A60" s="144"/>
      <c r="B60" s="161"/>
      <c r="C60" s="167"/>
      <c r="D60" s="166"/>
      <c r="E60" s="164"/>
      <c r="F60" s="165"/>
      <c r="G60" s="149">
        <f t="shared" si="2"/>
      </c>
      <c r="H60" s="150">
        <f t="shared" si="3"/>
      </c>
      <c r="I60" s="174"/>
      <c r="J60" s="165"/>
      <c r="K60" s="165"/>
      <c r="L60" s="149">
        <f t="shared" si="4"/>
      </c>
      <c r="M60" s="150">
        <f t="shared" si="5"/>
      </c>
      <c r="O60" s="144"/>
      <c r="P60" s="148">
        <f t="shared" si="6"/>
      </c>
      <c r="Q60" s="148">
        <f t="shared" si="7"/>
      </c>
      <c r="R60" s="144"/>
    </row>
    <row r="61" spans="1:18" s="147" customFormat="1" ht="38.25" customHeight="1">
      <c r="A61" s="144"/>
      <c r="B61" s="161"/>
      <c r="C61" s="167"/>
      <c r="D61" s="163"/>
      <c r="E61" s="164"/>
      <c r="F61" s="165"/>
      <c r="G61" s="149">
        <f t="shared" si="2"/>
      </c>
      <c r="H61" s="150">
        <f t="shared" si="3"/>
      </c>
      <c r="I61" s="174"/>
      <c r="J61" s="165"/>
      <c r="K61" s="165"/>
      <c r="L61" s="149">
        <f t="shared" si="4"/>
      </c>
      <c r="M61" s="150">
        <f t="shared" si="5"/>
      </c>
      <c r="O61" s="144"/>
      <c r="P61" s="148">
        <f t="shared" si="6"/>
      </c>
      <c r="Q61" s="148">
        <f t="shared" si="7"/>
      </c>
      <c r="R61" s="144"/>
    </row>
    <row r="62" spans="1:18" s="147" customFormat="1" ht="38.25" customHeight="1">
      <c r="A62" s="144"/>
      <c r="B62" s="161"/>
      <c r="C62" s="162"/>
      <c r="D62" s="166"/>
      <c r="E62" s="164"/>
      <c r="F62" s="165"/>
      <c r="G62" s="149">
        <f t="shared" si="2"/>
      </c>
      <c r="H62" s="150">
        <f t="shared" si="3"/>
      </c>
      <c r="I62" s="174"/>
      <c r="J62" s="165"/>
      <c r="K62" s="165"/>
      <c r="L62" s="149">
        <f t="shared" si="4"/>
      </c>
      <c r="M62" s="150">
        <f t="shared" si="5"/>
      </c>
      <c r="O62" s="144"/>
      <c r="P62" s="148">
        <f t="shared" si="6"/>
      </c>
      <c r="Q62" s="148">
        <f t="shared" si="7"/>
      </c>
      <c r="R62" s="144"/>
    </row>
    <row r="63" spans="1:18" s="147" customFormat="1" ht="38.25" customHeight="1">
      <c r="A63" s="144"/>
      <c r="B63" s="161"/>
      <c r="C63" s="162"/>
      <c r="D63" s="166"/>
      <c r="E63" s="164"/>
      <c r="F63" s="165"/>
      <c r="G63" s="149">
        <f t="shared" si="2"/>
      </c>
      <c r="H63" s="150">
        <f t="shared" si="3"/>
      </c>
      <c r="I63" s="174"/>
      <c r="J63" s="165"/>
      <c r="K63" s="165"/>
      <c r="L63" s="149">
        <f t="shared" si="4"/>
      </c>
      <c r="M63" s="150">
        <f t="shared" si="5"/>
      </c>
      <c r="O63" s="144"/>
      <c r="P63" s="148">
        <f t="shared" si="6"/>
      </c>
      <c r="Q63" s="148">
        <f t="shared" si="7"/>
      </c>
      <c r="R63" s="144"/>
    </row>
    <row r="64" spans="1:18" s="147" customFormat="1" ht="38.25" customHeight="1">
      <c r="A64" s="144"/>
      <c r="B64" s="161"/>
      <c r="C64" s="162"/>
      <c r="D64" s="166"/>
      <c r="E64" s="164"/>
      <c r="F64" s="165"/>
      <c r="G64" s="149">
        <f t="shared" si="2"/>
      </c>
      <c r="H64" s="150">
        <f t="shared" si="3"/>
      </c>
      <c r="I64" s="174"/>
      <c r="J64" s="165"/>
      <c r="K64" s="165"/>
      <c r="L64" s="149">
        <f t="shared" si="4"/>
      </c>
      <c r="M64" s="150">
        <f t="shared" si="5"/>
      </c>
      <c r="O64" s="144"/>
      <c r="P64" s="148">
        <f t="shared" si="6"/>
      </c>
      <c r="Q64" s="148">
        <f t="shared" si="7"/>
      </c>
      <c r="R64" s="144"/>
    </row>
    <row r="65" spans="1:18" s="147" customFormat="1" ht="38.25" customHeight="1">
      <c r="A65" s="144"/>
      <c r="B65" s="161"/>
      <c r="C65" s="162"/>
      <c r="D65" s="166"/>
      <c r="E65" s="164"/>
      <c r="F65" s="165"/>
      <c r="G65" s="149">
        <f t="shared" si="2"/>
      </c>
      <c r="H65" s="150">
        <f t="shared" si="3"/>
      </c>
      <c r="I65" s="174"/>
      <c r="J65" s="165"/>
      <c r="K65" s="165"/>
      <c r="L65" s="149">
        <f t="shared" si="4"/>
      </c>
      <c r="M65" s="150">
        <f t="shared" si="5"/>
      </c>
      <c r="O65" s="144"/>
      <c r="P65" s="148">
        <f t="shared" si="6"/>
      </c>
      <c r="Q65" s="148">
        <f t="shared" si="7"/>
      </c>
      <c r="R65" s="144"/>
    </row>
    <row r="66" spans="1:18" s="147" customFormat="1" ht="38.25" customHeight="1">
      <c r="A66" s="144"/>
      <c r="B66" s="161"/>
      <c r="C66" s="162"/>
      <c r="D66" s="166"/>
      <c r="E66" s="164"/>
      <c r="F66" s="165"/>
      <c r="G66" s="149">
        <f t="shared" si="2"/>
      </c>
      <c r="H66" s="150">
        <f t="shared" si="3"/>
      </c>
      <c r="I66" s="174"/>
      <c r="J66" s="165"/>
      <c r="K66" s="165"/>
      <c r="L66" s="149">
        <f t="shared" si="4"/>
      </c>
      <c r="M66" s="150">
        <f t="shared" si="5"/>
      </c>
      <c r="O66" s="144"/>
      <c r="P66" s="148">
        <f t="shared" si="6"/>
      </c>
      <c r="Q66" s="148">
        <f t="shared" si="7"/>
      </c>
      <c r="R66" s="144"/>
    </row>
    <row r="67" spans="1:18" s="147" customFormat="1" ht="38.25" customHeight="1">
      <c r="A67" s="144"/>
      <c r="B67" s="161"/>
      <c r="C67" s="162"/>
      <c r="D67" s="166"/>
      <c r="E67" s="164"/>
      <c r="F67" s="165"/>
      <c r="G67" s="149">
        <f t="shared" si="2"/>
      </c>
      <c r="H67" s="150">
        <f t="shared" si="3"/>
      </c>
      <c r="I67" s="174"/>
      <c r="J67" s="165"/>
      <c r="K67" s="165"/>
      <c r="L67" s="149">
        <f t="shared" si="4"/>
      </c>
      <c r="M67" s="150">
        <f t="shared" si="5"/>
      </c>
      <c r="O67" s="144"/>
      <c r="P67" s="148">
        <f t="shared" si="6"/>
      </c>
      <c r="Q67" s="148">
        <f t="shared" si="7"/>
      </c>
      <c r="R67" s="144"/>
    </row>
    <row r="68" spans="1:18" s="147" customFormat="1" ht="38.25" customHeight="1">
      <c r="A68" s="144"/>
      <c r="B68" s="161"/>
      <c r="C68" s="162"/>
      <c r="D68" s="166"/>
      <c r="E68" s="164"/>
      <c r="F68" s="165"/>
      <c r="G68" s="149">
        <f t="shared" si="2"/>
      </c>
      <c r="H68" s="150">
        <f t="shared" si="3"/>
      </c>
      <c r="I68" s="174"/>
      <c r="J68" s="165"/>
      <c r="K68" s="165"/>
      <c r="L68" s="149">
        <f t="shared" si="4"/>
      </c>
      <c r="M68" s="150">
        <f t="shared" si="5"/>
      </c>
      <c r="O68" s="144"/>
      <c r="P68" s="148">
        <f aca="true" t="shared" si="8" ref="P68:P103">IF(G68="","",IF(G68&lt;CNTR_RiskThresholdLow,0,IF(G68&gt;CNTR_RiskThresholdHigh,2,1)))</f>
      </c>
      <c r="Q68" s="148">
        <f aca="true" t="shared" si="9" ref="Q68:Q103">IF(L68="","",IF(L68&lt;CNTR_RiskThresholdLow,0,IF(L68&gt;CNTR_RiskThresholdHigh,2,1)))</f>
      </c>
      <c r="R68" s="144"/>
    </row>
    <row r="69" spans="1:18" s="147" customFormat="1" ht="38.25" customHeight="1">
      <c r="A69" s="144"/>
      <c r="B69" s="161"/>
      <c r="C69" s="162"/>
      <c r="D69" s="166"/>
      <c r="E69" s="164"/>
      <c r="F69" s="165"/>
      <c r="G69" s="149">
        <f aca="true" t="shared" si="10" ref="G69:G103">IF(COUNT(E69:F69)=2,INDEX(CNTR_RiskProbability,E69)*INDEX(CNTR_RiskImpact,F69),"")</f>
      </c>
      <c r="H69" s="150">
        <f aca="true" t="shared" si="11" ref="H69:H103">IF(G69="","",IF($P69=0,"LOW",IF($P69=2,"HIGH","MED")))</f>
      </c>
      <c r="I69" s="174"/>
      <c r="J69" s="165"/>
      <c r="K69" s="165"/>
      <c r="L69" s="149">
        <f aca="true" t="shared" si="12" ref="L69:L103">IF(COUNT(J69:K69)=2,INDEX(CNTR_RiskProbability,J69)*INDEX(CNTR_RiskImpact,K69),"")</f>
      </c>
      <c r="M69" s="150">
        <f aca="true" t="shared" si="13" ref="M69:M103">IF(L69="","",IF($Q69=0,"LOW",IF($Q69=2,"HIGH","MED")))</f>
      </c>
      <c r="O69" s="144"/>
      <c r="P69" s="148">
        <f t="shared" si="8"/>
      </c>
      <c r="Q69" s="148">
        <f t="shared" si="9"/>
      </c>
      <c r="R69" s="144"/>
    </row>
    <row r="70" spans="1:18" s="147" customFormat="1" ht="38.25" customHeight="1">
      <c r="A70" s="144"/>
      <c r="B70" s="161"/>
      <c r="C70" s="162"/>
      <c r="D70" s="166"/>
      <c r="E70" s="164"/>
      <c r="F70" s="165"/>
      <c r="G70" s="149">
        <f t="shared" si="10"/>
      </c>
      <c r="H70" s="150">
        <f t="shared" si="11"/>
      </c>
      <c r="I70" s="174"/>
      <c r="J70" s="165"/>
      <c r="K70" s="165"/>
      <c r="L70" s="149">
        <f t="shared" si="12"/>
      </c>
      <c r="M70" s="150">
        <f t="shared" si="13"/>
      </c>
      <c r="O70" s="144"/>
      <c r="P70" s="148">
        <f t="shared" si="8"/>
      </c>
      <c r="Q70" s="148">
        <f t="shared" si="9"/>
      </c>
      <c r="R70" s="144"/>
    </row>
    <row r="71" spans="1:18" s="147" customFormat="1" ht="38.25" customHeight="1">
      <c r="A71" s="144"/>
      <c r="B71" s="161"/>
      <c r="C71" s="162"/>
      <c r="D71" s="166"/>
      <c r="E71" s="164"/>
      <c r="F71" s="165"/>
      <c r="G71" s="149">
        <f t="shared" si="10"/>
      </c>
      <c r="H71" s="150">
        <f t="shared" si="11"/>
      </c>
      <c r="I71" s="174"/>
      <c r="J71" s="165"/>
      <c r="K71" s="165"/>
      <c r="L71" s="149">
        <f t="shared" si="12"/>
      </c>
      <c r="M71" s="150">
        <f t="shared" si="13"/>
      </c>
      <c r="O71" s="144"/>
      <c r="P71" s="148">
        <f t="shared" si="8"/>
      </c>
      <c r="Q71" s="148">
        <f t="shared" si="9"/>
      </c>
      <c r="R71" s="144"/>
    </row>
    <row r="72" spans="1:18" s="147" customFormat="1" ht="38.25" customHeight="1">
      <c r="A72" s="144"/>
      <c r="B72" s="161"/>
      <c r="C72" s="162"/>
      <c r="D72" s="166"/>
      <c r="E72" s="164"/>
      <c r="F72" s="165"/>
      <c r="G72" s="149">
        <f t="shared" si="10"/>
      </c>
      <c r="H72" s="150">
        <f t="shared" si="11"/>
      </c>
      <c r="I72" s="174"/>
      <c r="J72" s="165"/>
      <c r="K72" s="165"/>
      <c r="L72" s="149">
        <f t="shared" si="12"/>
      </c>
      <c r="M72" s="150">
        <f t="shared" si="13"/>
      </c>
      <c r="O72" s="144"/>
      <c r="P72" s="148">
        <f t="shared" si="8"/>
      </c>
      <c r="Q72" s="148">
        <f t="shared" si="9"/>
      </c>
      <c r="R72" s="144"/>
    </row>
    <row r="73" spans="1:18" s="147" customFormat="1" ht="38.25" customHeight="1">
      <c r="A73" s="144"/>
      <c r="B73" s="161"/>
      <c r="C73" s="162"/>
      <c r="D73" s="166"/>
      <c r="E73" s="164"/>
      <c r="F73" s="165"/>
      <c r="G73" s="149">
        <f t="shared" si="10"/>
      </c>
      <c r="H73" s="150">
        <f t="shared" si="11"/>
      </c>
      <c r="I73" s="174"/>
      <c r="J73" s="165"/>
      <c r="K73" s="165"/>
      <c r="L73" s="149">
        <f t="shared" si="12"/>
      </c>
      <c r="M73" s="150">
        <f t="shared" si="13"/>
      </c>
      <c r="O73" s="144"/>
      <c r="P73" s="148">
        <f t="shared" si="8"/>
      </c>
      <c r="Q73" s="148">
        <f t="shared" si="9"/>
      </c>
      <c r="R73" s="144"/>
    </row>
    <row r="74" spans="1:18" s="147" customFormat="1" ht="38.25" customHeight="1">
      <c r="A74" s="144"/>
      <c r="B74" s="161"/>
      <c r="C74" s="162"/>
      <c r="D74" s="166"/>
      <c r="E74" s="164"/>
      <c r="F74" s="165"/>
      <c r="G74" s="149">
        <f t="shared" si="10"/>
      </c>
      <c r="H74" s="150">
        <f t="shared" si="11"/>
      </c>
      <c r="I74" s="174"/>
      <c r="J74" s="165"/>
      <c r="K74" s="165"/>
      <c r="L74" s="149">
        <f t="shared" si="12"/>
      </c>
      <c r="M74" s="150">
        <f t="shared" si="13"/>
      </c>
      <c r="O74" s="144"/>
      <c r="P74" s="148">
        <f t="shared" si="8"/>
      </c>
      <c r="Q74" s="148">
        <f t="shared" si="9"/>
      </c>
      <c r="R74" s="144"/>
    </row>
    <row r="75" spans="1:18" s="147" customFormat="1" ht="38.25" customHeight="1">
      <c r="A75" s="144"/>
      <c r="B75" s="161"/>
      <c r="C75" s="162"/>
      <c r="D75" s="166"/>
      <c r="E75" s="164"/>
      <c r="F75" s="165"/>
      <c r="G75" s="149">
        <f t="shared" si="10"/>
      </c>
      <c r="H75" s="150">
        <f t="shared" si="11"/>
      </c>
      <c r="I75" s="174"/>
      <c r="J75" s="165"/>
      <c r="K75" s="165"/>
      <c r="L75" s="149">
        <f t="shared" si="12"/>
      </c>
      <c r="M75" s="150">
        <f t="shared" si="13"/>
      </c>
      <c r="O75" s="144"/>
      <c r="P75" s="148">
        <f t="shared" si="8"/>
      </c>
      <c r="Q75" s="148">
        <f t="shared" si="9"/>
      </c>
      <c r="R75" s="144"/>
    </row>
    <row r="76" spans="1:18" s="147" customFormat="1" ht="38.25" customHeight="1">
      <c r="A76" s="144"/>
      <c r="B76" s="161"/>
      <c r="C76" s="162"/>
      <c r="D76" s="166"/>
      <c r="E76" s="164"/>
      <c r="F76" s="165"/>
      <c r="G76" s="149">
        <f t="shared" si="10"/>
      </c>
      <c r="H76" s="150">
        <f t="shared" si="11"/>
      </c>
      <c r="I76" s="174"/>
      <c r="J76" s="165"/>
      <c r="K76" s="165"/>
      <c r="L76" s="149">
        <f t="shared" si="12"/>
      </c>
      <c r="M76" s="150">
        <f t="shared" si="13"/>
      </c>
      <c r="O76" s="144"/>
      <c r="P76" s="148">
        <f t="shared" si="8"/>
      </c>
      <c r="Q76" s="148">
        <f t="shared" si="9"/>
      </c>
      <c r="R76" s="144"/>
    </row>
    <row r="77" spans="1:18" s="147" customFormat="1" ht="38.25" customHeight="1">
      <c r="A77" s="144"/>
      <c r="B77" s="161"/>
      <c r="C77" s="162"/>
      <c r="D77" s="166"/>
      <c r="E77" s="164"/>
      <c r="F77" s="165"/>
      <c r="G77" s="149">
        <f t="shared" si="10"/>
      </c>
      <c r="H77" s="150">
        <f t="shared" si="11"/>
      </c>
      <c r="I77" s="174"/>
      <c r="J77" s="165"/>
      <c r="K77" s="165"/>
      <c r="L77" s="149">
        <f t="shared" si="12"/>
      </c>
      <c r="M77" s="150">
        <f t="shared" si="13"/>
      </c>
      <c r="O77" s="144"/>
      <c r="P77" s="148">
        <f t="shared" si="8"/>
      </c>
      <c r="Q77" s="148">
        <f t="shared" si="9"/>
      </c>
      <c r="R77" s="144"/>
    </row>
    <row r="78" spans="1:18" s="147" customFormat="1" ht="38.25" customHeight="1">
      <c r="A78" s="144"/>
      <c r="B78" s="161"/>
      <c r="C78" s="162"/>
      <c r="D78" s="166"/>
      <c r="E78" s="164"/>
      <c r="F78" s="165"/>
      <c r="G78" s="149">
        <f t="shared" si="10"/>
      </c>
      <c r="H78" s="150">
        <f t="shared" si="11"/>
      </c>
      <c r="I78" s="174"/>
      <c r="J78" s="165"/>
      <c r="K78" s="165"/>
      <c r="L78" s="149">
        <f t="shared" si="12"/>
      </c>
      <c r="M78" s="150">
        <f t="shared" si="13"/>
      </c>
      <c r="O78" s="144"/>
      <c r="P78" s="148">
        <f t="shared" si="8"/>
      </c>
      <c r="Q78" s="148">
        <f t="shared" si="9"/>
      </c>
      <c r="R78" s="144"/>
    </row>
    <row r="79" spans="1:18" s="147" customFormat="1" ht="38.25" customHeight="1">
      <c r="A79" s="144"/>
      <c r="B79" s="161"/>
      <c r="C79" s="162"/>
      <c r="D79" s="166"/>
      <c r="E79" s="164"/>
      <c r="F79" s="165"/>
      <c r="G79" s="149">
        <f t="shared" si="10"/>
      </c>
      <c r="H79" s="150">
        <f t="shared" si="11"/>
      </c>
      <c r="I79" s="174"/>
      <c r="J79" s="165"/>
      <c r="K79" s="165"/>
      <c r="L79" s="149">
        <f t="shared" si="12"/>
      </c>
      <c r="M79" s="150">
        <f t="shared" si="13"/>
      </c>
      <c r="O79" s="144"/>
      <c r="P79" s="148">
        <f t="shared" si="8"/>
      </c>
      <c r="Q79" s="148">
        <f t="shared" si="9"/>
      </c>
      <c r="R79" s="144"/>
    </row>
    <row r="80" spans="1:18" s="147" customFormat="1" ht="38.25" customHeight="1">
      <c r="A80" s="144"/>
      <c r="B80" s="161"/>
      <c r="C80" s="162"/>
      <c r="D80" s="166"/>
      <c r="E80" s="164"/>
      <c r="F80" s="165"/>
      <c r="G80" s="149">
        <f t="shared" si="10"/>
      </c>
      <c r="H80" s="150">
        <f t="shared" si="11"/>
      </c>
      <c r="I80" s="174"/>
      <c r="J80" s="165"/>
      <c r="K80" s="165"/>
      <c r="L80" s="149">
        <f t="shared" si="12"/>
      </c>
      <c r="M80" s="150">
        <f t="shared" si="13"/>
      </c>
      <c r="O80" s="144"/>
      <c r="P80" s="148">
        <f t="shared" si="8"/>
      </c>
      <c r="Q80" s="148">
        <f t="shared" si="9"/>
      </c>
      <c r="R80" s="144"/>
    </row>
    <row r="81" spans="1:18" s="147" customFormat="1" ht="38.25" customHeight="1">
      <c r="A81" s="144"/>
      <c r="B81" s="161"/>
      <c r="C81" s="162"/>
      <c r="D81" s="166"/>
      <c r="E81" s="164"/>
      <c r="F81" s="165"/>
      <c r="G81" s="149">
        <f t="shared" si="10"/>
      </c>
      <c r="H81" s="150">
        <f t="shared" si="11"/>
      </c>
      <c r="I81" s="174"/>
      <c r="J81" s="165"/>
      <c r="K81" s="165"/>
      <c r="L81" s="149">
        <f t="shared" si="12"/>
      </c>
      <c r="M81" s="150">
        <f t="shared" si="13"/>
      </c>
      <c r="O81" s="144"/>
      <c r="P81" s="148">
        <f t="shared" si="8"/>
      </c>
      <c r="Q81" s="148">
        <f t="shared" si="9"/>
      </c>
      <c r="R81" s="144"/>
    </row>
    <row r="82" spans="1:18" s="147" customFormat="1" ht="38.25" customHeight="1">
      <c r="A82" s="144"/>
      <c r="B82" s="161"/>
      <c r="C82" s="162"/>
      <c r="D82" s="166"/>
      <c r="E82" s="164"/>
      <c r="F82" s="165"/>
      <c r="G82" s="149">
        <f t="shared" si="10"/>
      </c>
      <c r="H82" s="150">
        <f t="shared" si="11"/>
      </c>
      <c r="I82" s="174"/>
      <c r="J82" s="165"/>
      <c r="K82" s="165"/>
      <c r="L82" s="149">
        <f t="shared" si="12"/>
      </c>
      <c r="M82" s="150">
        <f t="shared" si="13"/>
      </c>
      <c r="O82" s="144"/>
      <c r="P82" s="148">
        <f t="shared" si="8"/>
      </c>
      <c r="Q82" s="148">
        <f t="shared" si="9"/>
      </c>
      <c r="R82" s="144"/>
    </row>
    <row r="83" spans="1:18" s="147" customFormat="1" ht="38.25" customHeight="1">
      <c r="A83" s="144"/>
      <c r="B83" s="161"/>
      <c r="C83" s="162"/>
      <c r="D83" s="166"/>
      <c r="E83" s="164"/>
      <c r="F83" s="165"/>
      <c r="G83" s="149">
        <f t="shared" si="10"/>
      </c>
      <c r="H83" s="150">
        <f t="shared" si="11"/>
      </c>
      <c r="I83" s="174"/>
      <c r="J83" s="165"/>
      <c r="K83" s="165"/>
      <c r="L83" s="149">
        <f t="shared" si="12"/>
      </c>
      <c r="M83" s="150">
        <f t="shared" si="13"/>
      </c>
      <c r="O83" s="144"/>
      <c r="P83" s="148">
        <f t="shared" si="8"/>
      </c>
      <c r="Q83" s="148">
        <f t="shared" si="9"/>
      </c>
      <c r="R83" s="144"/>
    </row>
    <row r="84" spans="1:18" s="147" customFormat="1" ht="38.25" customHeight="1">
      <c r="A84" s="144"/>
      <c r="B84" s="161"/>
      <c r="C84" s="162"/>
      <c r="D84" s="166"/>
      <c r="E84" s="164"/>
      <c r="F84" s="165"/>
      <c r="G84" s="149">
        <f t="shared" si="10"/>
      </c>
      <c r="H84" s="150">
        <f t="shared" si="11"/>
      </c>
      <c r="I84" s="174"/>
      <c r="J84" s="165"/>
      <c r="K84" s="165"/>
      <c r="L84" s="149">
        <f t="shared" si="12"/>
      </c>
      <c r="M84" s="150">
        <f t="shared" si="13"/>
      </c>
      <c r="O84" s="144"/>
      <c r="P84" s="148">
        <f t="shared" si="8"/>
      </c>
      <c r="Q84" s="148">
        <f t="shared" si="9"/>
      </c>
      <c r="R84" s="144"/>
    </row>
    <row r="85" spans="1:18" s="147" customFormat="1" ht="38.25" customHeight="1">
      <c r="A85" s="144"/>
      <c r="B85" s="161"/>
      <c r="C85" s="162"/>
      <c r="D85" s="166"/>
      <c r="E85" s="164"/>
      <c r="F85" s="165"/>
      <c r="G85" s="149">
        <f t="shared" si="10"/>
      </c>
      <c r="H85" s="150">
        <f t="shared" si="11"/>
      </c>
      <c r="I85" s="174"/>
      <c r="J85" s="165"/>
      <c r="K85" s="165"/>
      <c r="L85" s="149">
        <f t="shared" si="12"/>
      </c>
      <c r="M85" s="150">
        <f t="shared" si="13"/>
      </c>
      <c r="O85" s="144"/>
      <c r="P85" s="148">
        <f t="shared" si="8"/>
      </c>
      <c r="Q85" s="148">
        <f t="shared" si="9"/>
      </c>
      <c r="R85" s="144"/>
    </row>
    <row r="86" spans="1:18" s="147" customFormat="1" ht="38.25" customHeight="1">
      <c r="A86" s="144"/>
      <c r="B86" s="161"/>
      <c r="C86" s="162"/>
      <c r="D86" s="166"/>
      <c r="E86" s="164"/>
      <c r="F86" s="165"/>
      <c r="G86" s="149">
        <f t="shared" si="10"/>
      </c>
      <c r="H86" s="150">
        <f t="shared" si="11"/>
      </c>
      <c r="I86" s="174"/>
      <c r="J86" s="165"/>
      <c r="K86" s="165"/>
      <c r="L86" s="149">
        <f t="shared" si="12"/>
      </c>
      <c r="M86" s="150">
        <f t="shared" si="13"/>
      </c>
      <c r="O86" s="144"/>
      <c r="P86" s="148">
        <f t="shared" si="8"/>
      </c>
      <c r="Q86" s="148">
        <f t="shared" si="9"/>
      </c>
      <c r="R86" s="144"/>
    </row>
    <row r="87" spans="1:18" s="147" customFormat="1" ht="38.25" customHeight="1">
      <c r="A87" s="144"/>
      <c r="B87" s="161"/>
      <c r="C87" s="162"/>
      <c r="D87" s="166"/>
      <c r="E87" s="164"/>
      <c r="F87" s="165"/>
      <c r="G87" s="149">
        <f t="shared" si="10"/>
      </c>
      <c r="H87" s="150">
        <f t="shared" si="11"/>
      </c>
      <c r="I87" s="174"/>
      <c r="J87" s="165"/>
      <c r="K87" s="165"/>
      <c r="L87" s="149">
        <f t="shared" si="12"/>
      </c>
      <c r="M87" s="150">
        <f t="shared" si="13"/>
      </c>
      <c r="O87" s="144"/>
      <c r="P87" s="148">
        <f t="shared" si="8"/>
      </c>
      <c r="Q87" s="148">
        <f t="shared" si="9"/>
      </c>
      <c r="R87" s="144"/>
    </row>
    <row r="88" spans="1:18" s="147" customFormat="1" ht="38.25" customHeight="1">
      <c r="A88" s="144"/>
      <c r="B88" s="161"/>
      <c r="C88" s="162"/>
      <c r="D88" s="166"/>
      <c r="E88" s="164"/>
      <c r="F88" s="165"/>
      <c r="G88" s="149">
        <f t="shared" si="10"/>
      </c>
      <c r="H88" s="150">
        <f t="shared" si="11"/>
      </c>
      <c r="I88" s="174"/>
      <c r="J88" s="165"/>
      <c r="K88" s="165"/>
      <c r="L88" s="149">
        <f t="shared" si="12"/>
      </c>
      <c r="M88" s="150">
        <f t="shared" si="13"/>
      </c>
      <c r="O88" s="144"/>
      <c r="P88" s="148">
        <f t="shared" si="8"/>
      </c>
      <c r="Q88" s="148">
        <f t="shared" si="9"/>
      </c>
      <c r="R88" s="144"/>
    </row>
    <row r="89" spans="1:18" s="147" customFormat="1" ht="38.25" customHeight="1">
      <c r="A89" s="144"/>
      <c r="B89" s="161"/>
      <c r="C89" s="162"/>
      <c r="D89" s="166"/>
      <c r="E89" s="164"/>
      <c r="F89" s="165"/>
      <c r="G89" s="149">
        <f t="shared" si="10"/>
      </c>
      <c r="H89" s="150">
        <f t="shared" si="11"/>
      </c>
      <c r="I89" s="174"/>
      <c r="J89" s="165"/>
      <c r="K89" s="165"/>
      <c r="L89" s="149">
        <f t="shared" si="12"/>
      </c>
      <c r="M89" s="150">
        <f t="shared" si="13"/>
      </c>
      <c r="O89" s="144"/>
      <c r="P89" s="148">
        <f t="shared" si="8"/>
      </c>
      <c r="Q89" s="148">
        <f t="shared" si="9"/>
      </c>
      <c r="R89" s="144"/>
    </row>
    <row r="90" spans="1:18" s="147" customFormat="1" ht="38.25" customHeight="1">
      <c r="A90" s="144"/>
      <c r="B90" s="161"/>
      <c r="C90" s="162"/>
      <c r="D90" s="166"/>
      <c r="E90" s="164"/>
      <c r="F90" s="165"/>
      <c r="G90" s="149">
        <f t="shared" si="10"/>
      </c>
      <c r="H90" s="150">
        <f t="shared" si="11"/>
      </c>
      <c r="I90" s="174"/>
      <c r="J90" s="165"/>
      <c r="K90" s="165"/>
      <c r="L90" s="149">
        <f t="shared" si="12"/>
      </c>
      <c r="M90" s="150">
        <f t="shared" si="13"/>
      </c>
      <c r="O90" s="144"/>
      <c r="P90" s="148">
        <f t="shared" si="8"/>
      </c>
      <c r="Q90" s="148">
        <f t="shared" si="9"/>
      </c>
      <c r="R90" s="144"/>
    </row>
    <row r="91" spans="1:18" s="147" customFormat="1" ht="38.25" customHeight="1">
      <c r="A91" s="144"/>
      <c r="B91" s="161"/>
      <c r="C91" s="162"/>
      <c r="D91" s="166"/>
      <c r="E91" s="164"/>
      <c r="F91" s="165"/>
      <c r="G91" s="149">
        <f t="shared" si="10"/>
      </c>
      <c r="H91" s="150">
        <f t="shared" si="11"/>
      </c>
      <c r="I91" s="174"/>
      <c r="J91" s="165"/>
      <c r="K91" s="165"/>
      <c r="L91" s="149">
        <f t="shared" si="12"/>
      </c>
      <c r="M91" s="150">
        <f t="shared" si="13"/>
      </c>
      <c r="O91" s="144"/>
      <c r="P91" s="148">
        <f t="shared" si="8"/>
      </c>
      <c r="Q91" s="148">
        <f t="shared" si="9"/>
      </c>
      <c r="R91" s="144"/>
    </row>
    <row r="92" spans="1:18" s="147" customFormat="1" ht="38.25" customHeight="1">
      <c r="A92" s="144"/>
      <c r="B92" s="161"/>
      <c r="C92" s="162"/>
      <c r="D92" s="166"/>
      <c r="E92" s="164"/>
      <c r="F92" s="165"/>
      <c r="G92" s="149">
        <f t="shared" si="10"/>
      </c>
      <c r="H92" s="150">
        <f t="shared" si="11"/>
      </c>
      <c r="I92" s="174"/>
      <c r="J92" s="165"/>
      <c r="K92" s="165"/>
      <c r="L92" s="149">
        <f t="shared" si="12"/>
      </c>
      <c r="M92" s="150">
        <f t="shared" si="13"/>
      </c>
      <c r="O92" s="144"/>
      <c r="P92" s="148">
        <f t="shared" si="8"/>
      </c>
      <c r="Q92" s="148">
        <f t="shared" si="9"/>
      </c>
      <c r="R92" s="144"/>
    </row>
    <row r="93" spans="1:18" s="147" customFormat="1" ht="38.25" customHeight="1">
      <c r="A93" s="144"/>
      <c r="B93" s="161"/>
      <c r="C93" s="162"/>
      <c r="D93" s="166"/>
      <c r="E93" s="164"/>
      <c r="F93" s="165"/>
      <c r="G93" s="149">
        <f t="shared" si="10"/>
      </c>
      <c r="H93" s="150">
        <f t="shared" si="11"/>
      </c>
      <c r="I93" s="174"/>
      <c r="J93" s="165"/>
      <c r="K93" s="165"/>
      <c r="L93" s="149">
        <f t="shared" si="12"/>
      </c>
      <c r="M93" s="150">
        <f t="shared" si="13"/>
      </c>
      <c r="O93" s="144"/>
      <c r="P93" s="148">
        <f t="shared" si="8"/>
      </c>
      <c r="Q93" s="148">
        <f t="shared" si="9"/>
      </c>
      <c r="R93" s="144"/>
    </row>
    <row r="94" spans="1:18" s="147" customFormat="1" ht="38.25" customHeight="1">
      <c r="A94" s="144"/>
      <c r="B94" s="161"/>
      <c r="C94" s="162"/>
      <c r="D94" s="166"/>
      <c r="E94" s="164"/>
      <c r="F94" s="165"/>
      <c r="G94" s="149">
        <f t="shared" si="10"/>
      </c>
      <c r="H94" s="150">
        <f t="shared" si="11"/>
      </c>
      <c r="I94" s="174"/>
      <c r="J94" s="165"/>
      <c r="K94" s="165"/>
      <c r="L94" s="149">
        <f t="shared" si="12"/>
      </c>
      <c r="M94" s="150">
        <f t="shared" si="13"/>
      </c>
      <c r="O94" s="144"/>
      <c r="P94" s="148">
        <f t="shared" si="8"/>
      </c>
      <c r="Q94" s="148">
        <f t="shared" si="9"/>
      </c>
      <c r="R94" s="144"/>
    </row>
    <row r="95" spans="1:18" s="147" customFormat="1" ht="38.25" customHeight="1">
      <c r="A95" s="144"/>
      <c r="B95" s="161"/>
      <c r="C95" s="162"/>
      <c r="D95" s="166"/>
      <c r="E95" s="164"/>
      <c r="F95" s="165"/>
      <c r="G95" s="149">
        <f t="shared" si="10"/>
      </c>
      <c r="H95" s="150">
        <f t="shared" si="11"/>
      </c>
      <c r="I95" s="174"/>
      <c r="J95" s="165"/>
      <c r="K95" s="165"/>
      <c r="L95" s="149">
        <f t="shared" si="12"/>
      </c>
      <c r="M95" s="150">
        <f t="shared" si="13"/>
      </c>
      <c r="O95" s="144"/>
      <c r="P95" s="148">
        <f t="shared" si="8"/>
      </c>
      <c r="Q95" s="148">
        <f t="shared" si="9"/>
      </c>
      <c r="R95" s="144"/>
    </row>
    <row r="96" spans="1:18" s="147" customFormat="1" ht="38.25" customHeight="1">
      <c r="A96" s="144"/>
      <c r="B96" s="161"/>
      <c r="C96" s="167"/>
      <c r="D96" s="166"/>
      <c r="E96" s="164"/>
      <c r="F96" s="165"/>
      <c r="G96" s="149">
        <f t="shared" si="10"/>
      </c>
      <c r="H96" s="150">
        <f t="shared" si="11"/>
      </c>
      <c r="I96" s="174"/>
      <c r="J96" s="165"/>
      <c r="K96" s="165"/>
      <c r="L96" s="149">
        <f t="shared" si="12"/>
      </c>
      <c r="M96" s="150">
        <f t="shared" si="13"/>
      </c>
      <c r="O96" s="144"/>
      <c r="P96" s="148">
        <f t="shared" si="8"/>
      </c>
      <c r="Q96" s="148">
        <f t="shared" si="9"/>
      </c>
      <c r="R96" s="144"/>
    </row>
    <row r="97" spans="1:18" s="147" customFormat="1" ht="38.25" customHeight="1">
      <c r="A97" s="144"/>
      <c r="B97" s="161"/>
      <c r="C97" s="167"/>
      <c r="D97" s="166"/>
      <c r="E97" s="164"/>
      <c r="F97" s="165"/>
      <c r="G97" s="149">
        <f t="shared" si="10"/>
      </c>
      <c r="H97" s="150">
        <f t="shared" si="11"/>
      </c>
      <c r="I97" s="174"/>
      <c r="J97" s="165"/>
      <c r="K97" s="165"/>
      <c r="L97" s="149">
        <f t="shared" si="12"/>
      </c>
      <c r="M97" s="150">
        <f t="shared" si="13"/>
      </c>
      <c r="O97" s="144"/>
      <c r="P97" s="148">
        <f t="shared" si="8"/>
      </c>
      <c r="Q97" s="148">
        <f t="shared" si="9"/>
      </c>
      <c r="R97" s="144"/>
    </row>
    <row r="98" spans="1:18" s="147" customFormat="1" ht="38.25" customHeight="1">
      <c r="A98" s="144"/>
      <c r="B98" s="161"/>
      <c r="C98" s="167"/>
      <c r="D98" s="166"/>
      <c r="E98" s="164"/>
      <c r="F98" s="165"/>
      <c r="G98" s="149">
        <f t="shared" si="10"/>
      </c>
      <c r="H98" s="150">
        <f t="shared" si="11"/>
      </c>
      <c r="I98" s="174"/>
      <c r="J98" s="165"/>
      <c r="K98" s="165"/>
      <c r="L98" s="149">
        <f t="shared" si="12"/>
      </c>
      <c r="M98" s="150">
        <f t="shared" si="13"/>
      </c>
      <c r="O98" s="144"/>
      <c r="P98" s="148">
        <f t="shared" si="8"/>
      </c>
      <c r="Q98" s="148">
        <f t="shared" si="9"/>
      </c>
      <c r="R98" s="144"/>
    </row>
    <row r="99" spans="1:18" s="147" customFormat="1" ht="38.25" customHeight="1">
      <c r="A99" s="144"/>
      <c r="B99" s="161"/>
      <c r="C99" s="167"/>
      <c r="D99" s="166"/>
      <c r="E99" s="164"/>
      <c r="F99" s="165"/>
      <c r="G99" s="149">
        <f t="shared" si="10"/>
      </c>
      <c r="H99" s="150">
        <f t="shared" si="11"/>
      </c>
      <c r="I99" s="174"/>
      <c r="J99" s="165"/>
      <c r="K99" s="165"/>
      <c r="L99" s="149">
        <f t="shared" si="12"/>
      </c>
      <c r="M99" s="150">
        <f t="shared" si="13"/>
      </c>
      <c r="O99" s="144"/>
      <c r="P99" s="148">
        <f t="shared" si="8"/>
      </c>
      <c r="Q99" s="148">
        <f t="shared" si="9"/>
      </c>
      <c r="R99" s="144"/>
    </row>
    <row r="100" spans="1:18" s="147" customFormat="1" ht="38.25" customHeight="1">
      <c r="A100" s="144"/>
      <c r="B100" s="161"/>
      <c r="C100" s="167"/>
      <c r="D100" s="166"/>
      <c r="E100" s="164"/>
      <c r="F100" s="165"/>
      <c r="G100" s="149">
        <f t="shared" si="10"/>
      </c>
      <c r="H100" s="150">
        <f t="shared" si="11"/>
      </c>
      <c r="I100" s="174"/>
      <c r="J100" s="165"/>
      <c r="K100" s="165"/>
      <c r="L100" s="149">
        <f t="shared" si="12"/>
      </c>
      <c r="M100" s="150">
        <f t="shared" si="13"/>
      </c>
      <c r="O100" s="144"/>
      <c r="P100" s="148">
        <f t="shared" si="8"/>
      </c>
      <c r="Q100" s="148">
        <f t="shared" si="9"/>
      </c>
      <c r="R100" s="144"/>
    </row>
    <row r="101" spans="1:18" s="147" customFormat="1" ht="38.25" customHeight="1">
      <c r="A101" s="144"/>
      <c r="B101" s="161"/>
      <c r="C101" s="167"/>
      <c r="D101" s="166"/>
      <c r="E101" s="164"/>
      <c r="F101" s="165"/>
      <c r="G101" s="149">
        <f t="shared" si="10"/>
      </c>
      <c r="H101" s="150">
        <f t="shared" si="11"/>
      </c>
      <c r="I101" s="174"/>
      <c r="J101" s="165"/>
      <c r="K101" s="165"/>
      <c r="L101" s="149">
        <f t="shared" si="12"/>
      </c>
      <c r="M101" s="150">
        <f t="shared" si="13"/>
      </c>
      <c r="O101" s="144"/>
      <c r="P101" s="148">
        <f t="shared" si="8"/>
      </c>
      <c r="Q101" s="148">
        <f t="shared" si="9"/>
      </c>
      <c r="R101" s="144"/>
    </row>
    <row r="102" spans="1:18" s="147" customFormat="1" ht="38.25" customHeight="1">
      <c r="A102" s="144"/>
      <c r="B102" s="161"/>
      <c r="C102" s="167"/>
      <c r="D102" s="166"/>
      <c r="E102" s="164"/>
      <c r="F102" s="165"/>
      <c r="G102" s="149">
        <f t="shared" si="10"/>
      </c>
      <c r="H102" s="150">
        <f t="shared" si="11"/>
      </c>
      <c r="I102" s="174"/>
      <c r="J102" s="165"/>
      <c r="K102" s="165"/>
      <c r="L102" s="149">
        <f t="shared" si="12"/>
      </c>
      <c r="M102" s="150">
        <f t="shared" si="13"/>
      </c>
      <c r="O102" s="144"/>
      <c r="P102" s="148">
        <f t="shared" si="8"/>
      </c>
      <c r="Q102" s="148">
        <f t="shared" si="9"/>
      </c>
      <c r="R102" s="144"/>
    </row>
    <row r="103" spans="1:18" s="147" customFormat="1" ht="38.25" customHeight="1" thickBot="1">
      <c r="A103" s="144"/>
      <c r="B103" s="168"/>
      <c r="C103" s="169"/>
      <c r="D103" s="170"/>
      <c r="E103" s="171"/>
      <c r="F103" s="172"/>
      <c r="G103" s="156">
        <f t="shared" si="10"/>
      </c>
      <c r="H103" s="157">
        <f t="shared" si="11"/>
      </c>
      <c r="I103" s="175"/>
      <c r="J103" s="172"/>
      <c r="K103" s="172"/>
      <c r="L103" s="156">
        <f t="shared" si="12"/>
      </c>
      <c r="M103" s="157">
        <f t="shared" si="13"/>
      </c>
      <c r="O103" s="144"/>
      <c r="P103" s="148">
        <f t="shared" si="8"/>
      </c>
      <c r="Q103" s="148">
        <f t="shared" si="9"/>
      </c>
      <c r="R103" s="144"/>
    </row>
  </sheetData>
  <sheetProtection sheet="1" objects="1" scenarios="1" formatCells="0" formatColumns="0" formatRows="0"/>
  <mergeCells count="7">
    <mergeCell ref="B2:B3"/>
    <mergeCell ref="C2:C3"/>
    <mergeCell ref="D2:D3"/>
    <mergeCell ref="E2:H2"/>
    <mergeCell ref="I2:M2"/>
    <mergeCell ref="G3:H3"/>
    <mergeCell ref="L3:M3"/>
  </mergeCells>
  <conditionalFormatting sqref="G4:H6 G62:H102">
    <cfRule type="expression" priority="34" dxfId="2" stopIfTrue="1">
      <formula>$P4=0</formula>
    </cfRule>
    <cfRule type="expression" priority="35" dxfId="1" stopIfTrue="1">
      <formula>$P4=1</formula>
    </cfRule>
    <cfRule type="expression" priority="36" dxfId="0" stopIfTrue="1">
      <formula>$P4=2</formula>
    </cfRule>
  </conditionalFormatting>
  <conditionalFormatting sqref="L4:M6 L62:M102">
    <cfRule type="expression" priority="31" dxfId="2" stopIfTrue="1">
      <formula>$Q4=0</formula>
    </cfRule>
    <cfRule type="expression" priority="32" dxfId="1" stopIfTrue="1">
      <formula>$Q4=1</formula>
    </cfRule>
    <cfRule type="expression" priority="33" dxfId="0" stopIfTrue="1">
      <formula>$Q4=2</formula>
    </cfRule>
  </conditionalFormatting>
  <conditionalFormatting sqref="G103:H103">
    <cfRule type="expression" priority="28" dxfId="2" stopIfTrue="1">
      <formula>$P103=0</formula>
    </cfRule>
    <cfRule type="expression" priority="29" dxfId="1" stopIfTrue="1">
      <formula>$P103=1</formula>
    </cfRule>
    <cfRule type="expression" priority="30" dxfId="0" stopIfTrue="1">
      <formula>$P103=2</formula>
    </cfRule>
  </conditionalFormatting>
  <conditionalFormatting sqref="L103:M103">
    <cfRule type="expression" priority="25" dxfId="2" stopIfTrue="1">
      <formula>$Q103=0</formula>
    </cfRule>
    <cfRule type="expression" priority="26" dxfId="1" stopIfTrue="1">
      <formula>$Q103=1</formula>
    </cfRule>
    <cfRule type="expression" priority="27" dxfId="0" stopIfTrue="1">
      <formula>$Q103=2</formula>
    </cfRule>
  </conditionalFormatting>
  <conditionalFormatting sqref="G7:H60">
    <cfRule type="expression" priority="10" dxfId="2" stopIfTrue="1">
      <formula>$P7=0</formula>
    </cfRule>
    <cfRule type="expression" priority="11" dxfId="1" stopIfTrue="1">
      <formula>$P7=1</formula>
    </cfRule>
    <cfRule type="expression" priority="12" dxfId="0" stopIfTrue="1">
      <formula>$P7=2</formula>
    </cfRule>
  </conditionalFormatting>
  <conditionalFormatting sqref="L7:M60">
    <cfRule type="expression" priority="7" dxfId="2" stopIfTrue="1">
      <formula>$Q7=0</formula>
    </cfRule>
    <cfRule type="expression" priority="8" dxfId="1" stopIfTrue="1">
      <formula>$Q7=1</formula>
    </cfRule>
    <cfRule type="expression" priority="9" dxfId="0" stopIfTrue="1">
      <formula>$Q7=2</formula>
    </cfRule>
  </conditionalFormatting>
  <conditionalFormatting sqref="G61:H61">
    <cfRule type="expression" priority="4" dxfId="2" stopIfTrue="1">
      <formula>$P61=0</formula>
    </cfRule>
    <cfRule type="expression" priority="5" dxfId="1" stopIfTrue="1">
      <formula>$P61=1</formula>
    </cfRule>
    <cfRule type="expression" priority="6" dxfId="0" stopIfTrue="1">
      <formula>$P61=2</formula>
    </cfRule>
  </conditionalFormatting>
  <conditionalFormatting sqref="L61:M61">
    <cfRule type="expression" priority="1" dxfId="2" stopIfTrue="1">
      <formula>$Q61=0</formula>
    </cfRule>
    <cfRule type="expression" priority="2" dxfId="1" stopIfTrue="1">
      <formula>$Q61=1</formula>
    </cfRule>
    <cfRule type="expression" priority="3" dxfId="0" stopIfTrue="1">
      <formula>$Q61=2</formula>
    </cfRule>
  </conditionalFormatting>
  <dataValidations count="1">
    <dataValidation type="list" allowBlank="1" showInputMessage="1" showErrorMessage="1" sqref="E4:F103 J4:K103">
      <formula1>EUConst_ListLevels</formula1>
    </dataValidation>
  </dataValidations>
  <printOptions/>
  <pageMargins left="0.7086614173228347" right="0.7086614173228347" top="0.7874015748031497" bottom="0.7874015748031497" header="0.31496062992125984" footer="0.31496062992125984"/>
  <pageSetup fitToHeight="2"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indexed="12"/>
    <pageSetUpPr fitToPage="1"/>
  </sheetPr>
  <dimension ref="A2:F5"/>
  <sheetViews>
    <sheetView zoomScalePageLayoutView="0" workbookViewId="0" topLeftCell="A1">
      <selection activeCell="A4" sqref="A4"/>
    </sheetView>
  </sheetViews>
  <sheetFormatPr defaultColWidth="12.7109375" defaultRowHeight="15"/>
  <cols>
    <col min="1" max="1" width="23.28125" style="96" customWidth="1"/>
    <col min="2" max="16384" width="12.7109375" style="96" customWidth="1"/>
  </cols>
  <sheetData>
    <row r="2" ht="23.25">
      <c r="A2" s="95" t="s">
        <v>69</v>
      </c>
    </row>
    <row r="4" spans="1:3" ht="12.75">
      <c r="A4" s="97" t="s">
        <v>261</v>
      </c>
      <c r="B4" s="97" t="str">
        <f>Translations!$B$88</f>
        <v>Slučajnosti</v>
      </c>
      <c r="C4" s="97" t="str">
        <f>Translations!$B$79</f>
        <v>Vjerojatnost</v>
      </c>
    </row>
    <row r="5" spans="1:6" ht="12.75">
      <c r="A5" s="97" t="s">
        <v>264</v>
      </c>
      <c r="B5" s="98">
        <v>1</v>
      </c>
      <c r="C5" s="98">
        <v>2</v>
      </c>
      <c r="D5" s="98">
        <v>3</v>
      </c>
      <c r="E5" s="98">
        <v>4</v>
      </c>
      <c r="F5" s="98">
        <v>5</v>
      </c>
    </row>
  </sheetData>
  <sheetProtection sheet="1" objects="1" scenarios="1" formatCells="0" formatColumns="0" formatRows="0"/>
  <printOptions/>
  <pageMargins left="0.7086614173228347" right="0.7086614173228347" top="0.7874015748031497" bottom="0.7874015748031497" header="0.31496062992125984" footer="0.31496062992125984"/>
  <pageSetup fitToHeight="10" fitToWidth="3" horizontalDpi="600" verticalDpi="600" orientation="portrait" paperSize="9" scale="46"/>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sheetPr>
    <tabColor theme="3"/>
  </sheetPr>
  <dimension ref="A2:K2"/>
  <sheetViews>
    <sheetView zoomScale="70" zoomScaleNormal="70" zoomScalePageLayoutView="0" workbookViewId="0" topLeftCell="A1">
      <pane xSplit="1" topLeftCell="B1" activePane="topRight" state="frozen"/>
      <selection pane="topLeft" activeCell="A5" sqref="A5"/>
      <selection pane="topRight" activeCell="A1" sqref="A1:IV16384"/>
    </sheetView>
  </sheetViews>
  <sheetFormatPr defaultColWidth="11.421875" defaultRowHeight="15"/>
  <cols>
    <col min="1" max="1" width="32.28125" style="36" customWidth="1"/>
    <col min="2" max="2" width="18.8515625" style="36" customWidth="1"/>
    <col min="3" max="47" width="12.7109375" style="36" customWidth="1"/>
    <col min="48" max="16384" width="11.421875" style="36" customWidth="1"/>
  </cols>
  <sheetData>
    <row r="2" spans="1:11" ht="23.25">
      <c r="A2" s="35" t="s">
        <v>70</v>
      </c>
      <c r="B2" s="35"/>
      <c r="C2" s="35"/>
      <c r="J2" s="35"/>
      <c r="K2" s="35"/>
    </row>
  </sheetData>
  <sheetProtection sheet="1" objects="1" scenarios="1" formatCells="0" formatColumns="0" formatRows="0"/>
  <printOptions/>
  <pageMargins left="0.7" right="0.7" top="0.787401575" bottom="0.787401575" header="0.3" footer="0.3"/>
  <pageSetup horizontalDpi="600" verticalDpi="600" orientation="portrait" paperSize="9"/>
  <headerFooter>
    <oddHeader>&amp;L&amp;F, &amp;A&amp;R&amp;D, &amp;T</oddHeader>
    <oddFooter>&amp;C&amp;P / &amp;N</oddFooter>
  </headerFooter>
</worksheet>
</file>

<file path=xl/worksheets/sheet6.xml><?xml version="1.0" encoding="utf-8"?>
<worksheet xmlns="http://schemas.openxmlformats.org/spreadsheetml/2006/main" xmlns:r="http://schemas.openxmlformats.org/officeDocument/2006/relationships">
  <sheetPr>
    <tabColor indexed="12"/>
  </sheetPr>
  <dimension ref="A1:D158"/>
  <sheetViews>
    <sheetView zoomScale="115" zoomScaleNormal="115" zoomScalePageLayoutView="0" workbookViewId="0" topLeftCell="A63">
      <selection activeCell="C102" sqref="C102:C158"/>
    </sheetView>
  </sheetViews>
  <sheetFormatPr defaultColWidth="11.421875" defaultRowHeight="15"/>
  <cols>
    <col min="1" max="1" width="8.28125" style="39" customWidth="1"/>
    <col min="2" max="3" width="68.57421875" style="45" customWidth="1"/>
    <col min="4" max="5" width="12.7109375" style="39" customWidth="1"/>
    <col min="6" max="16384" width="11.421875" style="39" customWidth="1"/>
  </cols>
  <sheetData>
    <row r="1" spans="1:3" ht="15">
      <c r="A1" s="37" t="s">
        <v>71</v>
      </c>
      <c r="B1" s="38" t="s">
        <v>450</v>
      </c>
      <c r="C1" s="38" t="s">
        <v>72</v>
      </c>
    </row>
    <row r="2" spans="1:3" ht="13.5" thickBot="1">
      <c r="A2" s="40">
        <v>1</v>
      </c>
      <c r="B2" s="41" t="s">
        <v>322</v>
      </c>
      <c r="C2" s="41" t="s">
        <v>73</v>
      </c>
    </row>
    <row r="3" spans="1:3" ht="12.75">
      <c r="A3" s="40">
        <f aca="true" t="shared" si="0" ref="A3:A66">A2+1</f>
        <v>2</v>
      </c>
      <c r="B3" s="42" t="s">
        <v>323</v>
      </c>
      <c r="C3" s="42" t="s">
        <v>74</v>
      </c>
    </row>
    <row r="4" spans="1:3" ht="12.75">
      <c r="A4" s="40">
        <f t="shared" si="0"/>
        <v>3</v>
      </c>
      <c r="B4" s="43" t="s">
        <v>324</v>
      </c>
      <c r="C4" s="43" t="s">
        <v>75</v>
      </c>
    </row>
    <row r="5" spans="1:3" ht="12.75">
      <c r="A5" s="40">
        <f t="shared" si="0"/>
        <v>4</v>
      </c>
      <c r="B5" s="43" t="s">
        <v>325</v>
      </c>
      <c r="C5" s="43" t="s">
        <v>76</v>
      </c>
    </row>
    <row r="6" spans="1:3" ht="13.5" thickBot="1">
      <c r="A6" s="40">
        <f t="shared" si="0"/>
        <v>5</v>
      </c>
      <c r="B6" s="44" t="s">
        <v>326</v>
      </c>
      <c r="C6" s="44" t="s">
        <v>77</v>
      </c>
    </row>
    <row r="7" spans="1:3" ht="18">
      <c r="A7" s="40">
        <f t="shared" si="0"/>
        <v>6</v>
      </c>
      <c r="B7" s="46" t="s">
        <v>327</v>
      </c>
      <c r="C7" s="46" t="s">
        <v>78</v>
      </c>
    </row>
    <row r="8" spans="1:3" ht="12.75">
      <c r="A8" s="40">
        <f t="shared" si="0"/>
        <v>7</v>
      </c>
      <c r="B8" s="47" t="s">
        <v>328</v>
      </c>
      <c r="C8" s="47" t="s">
        <v>79</v>
      </c>
    </row>
    <row r="9" spans="1:3" ht="38.25">
      <c r="A9" s="40">
        <f t="shared" si="0"/>
        <v>8</v>
      </c>
      <c r="B9" s="45" t="s">
        <v>80</v>
      </c>
      <c r="C9" s="45" t="s">
        <v>80</v>
      </c>
    </row>
    <row r="10" spans="1:3" ht="51">
      <c r="A10" s="40">
        <f t="shared" si="0"/>
        <v>9</v>
      </c>
      <c r="B10" s="244" t="s">
        <v>412</v>
      </c>
      <c r="C10" s="47" t="s">
        <v>81</v>
      </c>
    </row>
    <row r="11" spans="1:3" ht="38.25">
      <c r="A11" s="40">
        <f t="shared" si="0"/>
        <v>10</v>
      </c>
      <c r="B11" s="45" t="s">
        <v>82</v>
      </c>
      <c r="C11" s="45" t="s">
        <v>82</v>
      </c>
    </row>
    <row r="12" spans="1:3" ht="25.5">
      <c r="A12" s="40">
        <f t="shared" si="0"/>
        <v>11</v>
      </c>
      <c r="B12" s="47" t="s">
        <v>329</v>
      </c>
      <c r="C12" s="47" t="s">
        <v>83</v>
      </c>
    </row>
    <row r="13" spans="1:3" ht="12.75">
      <c r="A13" s="40">
        <f t="shared" si="0"/>
        <v>12</v>
      </c>
      <c r="B13" s="45" t="s">
        <v>84</v>
      </c>
      <c r="C13" s="45" t="s">
        <v>84</v>
      </c>
    </row>
    <row r="14" spans="1:3" ht="15">
      <c r="A14" s="40">
        <f t="shared" si="0"/>
        <v>13</v>
      </c>
      <c r="B14" s="13" t="s">
        <v>330</v>
      </c>
      <c r="C14" s="13" t="s">
        <v>85</v>
      </c>
    </row>
    <row r="15" spans="1:3" ht="12.75">
      <c r="A15" s="40">
        <f t="shared" si="0"/>
        <v>14</v>
      </c>
      <c r="B15" s="48" t="s">
        <v>332</v>
      </c>
      <c r="C15" s="48" t="s">
        <v>86</v>
      </c>
    </row>
    <row r="16" spans="1:3" ht="12.75">
      <c r="A16" s="40">
        <f t="shared" si="0"/>
        <v>15</v>
      </c>
      <c r="B16" s="49" t="s">
        <v>336</v>
      </c>
      <c r="C16" s="49" t="s">
        <v>87</v>
      </c>
    </row>
    <row r="17" spans="1:3" ht="12.75">
      <c r="A17" s="40">
        <f t="shared" si="0"/>
        <v>16</v>
      </c>
      <c r="B17" s="45" t="s">
        <v>88</v>
      </c>
      <c r="C17" s="45" t="s">
        <v>88</v>
      </c>
    </row>
    <row r="18" spans="1:3" ht="12.75">
      <c r="A18" s="40">
        <f t="shared" si="0"/>
        <v>17</v>
      </c>
      <c r="B18" s="49" t="s">
        <v>331</v>
      </c>
      <c r="C18" s="49" t="s">
        <v>89</v>
      </c>
    </row>
    <row r="19" spans="1:3" ht="12.75">
      <c r="A19" s="40">
        <f t="shared" si="0"/>
        <v>18</v>
      </c>
      <c r="B19" s="50" t="s">
        <v>90</v>
      </c>
      <c r="C19" s="50" t="s">
        <v>90</v>
      </c>
    </row>
    <row r="20" spans="1:3" ht="12.75">
      <c r="A20" s="40">
        <f t="shared" si="0"/>
        <v>19</v>
      </c>
      <c r="B20" s="49" t="s">
        <v>451</v>
      </c>
      <c r="C20" s="49" t="s">
        <v>91</v>
      </c>
    </row>
    <row r="21" spans="1:3" ht="12.75">
      <c r="A21" s="40">
        <f t="shared" si="0"/>
        <v>20</v>
      </c>
      <c r="B21" s="48" t="s">
        <v>333</v>
      </c>
      <c r="C21" s="48" t="s">
        <v>92</v>
      </c>
    </row>
    <row r="22" spans="1:3" ht="12.75">
      <c r="A22" s="40">
        <f t="shared" si="0"/>
        <v>21</v>
      </c>
      <c r="B22" s="51" t="s">
        <v>334</v>
      </c>
      <c r="C22" s="51" t="s">
        <v>93</v>
      </c>
    </row>
    <row r="23" spans="1:3" ht="12.75">
      <c r="A23" s="40">
        <f t="shared" si="0"/>
        <v>22</v>
      </c>
      <c r="B23" s="48" t="s">
        <v>94</v>
      </c>
      <c r="C23" s="48" t="s">
        <v>94</v>
      </c>
    </row>
    <row r="24" spans="1:3" ht="12.75">
      <c r="A24" s="40">
        <f t="shared" si="0"/>
        <v>23</v>
      </c>
      <c r="B24" s="51"/>
      <c r="C24" s="51" t="s">
        <v>95</v>
      </c>
    </row>
    <row r="25" spans="1:3" ht="15.75">
      <c r="A25" s="40">
        <f t="shared" si="0"/>
        <v>24</v>
      </c>
      <c r="B25" s="20" t="s">
        <v>335</v>
      </c>
      <c r="C25" s="20" t="s">
        <v>96</v>
      </c>
    </row>
    <row r="26" spans="1:3" ht="12.75">
      <c r="A26" s="40">
        <f t="shared" si="0"/>
        <v>25</v>
      </c>
      <c r="B26" s="242" t="s">
        <v>337</v>
      </c>
      <c r="C26" s="52" t="s">
        <v>97</v>
      </c>
    </row>
    <row r="27" spans="1:3" ht="12.75">
      <c r="A27" s="40">
        <f t="shared" si="0"/>
        <v>26</v>
      </c>
      <c r="B27" s="243" t="s">
        <v>338</v>
      </c>
      <c r="C27" s="236" t="s">
        <v>98</v>
      </c>
    </row>
    <row r="28" spans="1:3" ht="25.5">
      <c r="A28" s="40">
        <f t="shared" si="0"/>
        <v>27</v>
      </c>
      <c r="B28" s="244" t="s">
        <v>339</v>
      </c>
      <c r="C28" s="47" t="s">
        <v>99</v>
      </c>
    </row>
    <row r="29" spans="1:3" ht="12.75">
      <c r="A29" s="40">
        <f t="shared" si="0"/>
        <v>28</v>
      </c>
      <c r="B29" s="245" t="s">
        <v>340</v>
      </c>
      <c r="C29" s="53" t="s">
        <v>100</v>
      </c>
    </row>
    <row r="30" spans="1:3" ht="25.5">
      <c r="A30" s="40">
        <f t="shared" si="0"/>
        <v>29</v>
      </c>
      <c r="B30" s="246" t="s">
        <v>341</v>
      </c>
      <c r="C30" s="47" t="s">
        <v>101</v>
      </c>
    </row>
    <row r="31" spans="1:3" ht="25.5">
      <c r="A31" s="40">
        <f t="shared" si="0"/>
        <v>30</v>
      </c>
      <c r="B31" s="247" t="s">
        <v>342</v>
      </c>
      <c r="C31" s="54" t="s">
        <v>102</v>
      </c>
    </row>
    <row r="32" spans="1:3" ht="38.25">
      <c r="A32" s="40">
        <f t="shared" si="0"/>
        <v>31</v>
      </c>
      <c r="B32" s="247" t="s">
        <v>343</v>
      </c>
      <c r="C32" s="54" t="s">
        <v>103</v>
      </c>
    </row>
    <row r="33" spans="1:3" ht="25.5">
      <c r="A33" s="40">
        <f t="shared" si="0"/>
        <v>32</v>
      </c>
      <c r="B33" s="247" t="s">
        <v>344</v>
      </c>
      <c r="C33" s="54" t="s">
        <v>104</v>
      </c>
    </row>
    <row r="34" spans="1:3" ht="25.5">
      <c r="A34" s="40">
        <f t="shared" si="0"/>
        <v>33</v>
      </c>
      <c r="B34" s="47" t="s">
        <v>411</v>
      </c>
      <c r="C34" s="47"/>
    </row>
    <row r="35" spans="1:3" ht="12.75">
      <c r="A35" s="40">
        <f t="shared" si="0"/>
        <v>34</v>
      </c>
      <c r="B35" s="244" t="s">
        <v>345</v>
      </c>
      <c r="C35" s="47" t="s">
        <v>105</v>
      </c>
    </row>
    <row r="36" spans="1:3" ht="76.5">
      <c r="A36" s="40">
        <f t="shared" si="0"/>
        <v>35</v>
      </c>
      <c r="B36" s="248" t="s">
        <v>346</v>
      </c>
      <c r="C36" s="22" t="s">
        <v>106</v>
      </c>
    </row>
    <row r="37" spans="1:3" ht="63.75">
      <c r="A37" s="40">
        <f t="shared" si="0"/>
        <v>36</v>
      </c>
      <c r="B37" s="249" t="s">
        <v>347</v>
      </c>
      <c r="C37" s="55" t="s">
        <v>107</v>
      </c>
    </row>
    <row r="38" spans="1:3" ht="90" thickBot="1">
      <c r="A38" s="40">
        <f t="shared" si="0"/>
        <v>37</v>
      </c>
      <c r="B38" s="250" t="s">
        <v>461</v>
      </c>
      <c r="C38" s="22" t="s">
        <v>108</v>
      </c>
    </row>
    <row r="39" spans="1:3" ht="128.25" thickBot="1">
      <c r="A39" s="40">
        <f t="shared" si="0"/>
        <v>38</v>
      </c>
      <c r="B39" s="251" t="s">
        <v>348</v>
      </c>
      <c r="C39" s="56" t="s">
        <v>109</v>
      </c>
    </row>
    <row r="40" spans="1:3" ht="15.75">
      <c r="A40" s="40">
        <f t="shared" si="0"/>
        <v>39</v>
      </c>
      <c r="B40" s="20" t="s">
        <v>349</v>
      </c>
      <c r="C40" s="20" t="s">
        <v>110</v>
      </c>
    </row>
    <row r="41" spans="1:4" ht="80.25" customHeight="1">
      <c r="A41" s="40">
        <f t="shared" si="0"/>
        <v>40</v>
      </c>
      <c r="B41" s="47" t="s">
        <v>452</v>
      </c>
      <c r="C41" s="47" t="s">
        <v>284</v>
      </c>
      <c r="D41" s="57"/>
    </row>
    <row r="42" spans="1:4" ht="40.5" customHeight="1">
      <c r="A42" s="40">
        <f t="shared" si="0"/>
        <v>41</v>
      </c>
      <c r="B42" s="58" t="s">
        <v>462</v>
      </c>
      <c r="C42" s="58" t="s">
        <v>320</v>
      </c>
      <c r="D42" s="57"/>
    </row>
    <row r="43" spans="1:4" ht="72">
      <c r="A43" s="40">
        <f t="shared" si="0"/>
        <v>42</v>
      </c>
      <c r="B43" s="12" t="s">
        <v>453</v>
      </c>
      <c r="C43" s="12" t="s">
        <v>321</v>
      </c>
      <c r="D43" s="57"/>
    </row>
    <row r="44" spans="1:4" ht="25.5">
      <c r="A44" s="40">
        <f t="shared" si="0"/>
        <v>43</v>
      </c>
      <c r="B44" s="8" t="s">
        <v>111</v>
      </c>
      <c r="C44" s="8" t="s">
        <v>111</v>
      </c>
      <c r="D44" s="57"/>
    </row>
    <row r="45" spans="1:4" ht="53.25" customHeight="1">
      <c r="A45" s="40">
        <f t="shared" si="0"/>
        <v>44</v>
      </c>
      <c r="B45" s="58" t="s">
        <v>454</v>
      </c>
      <c r="C45" s="58" t="s">
        <v>282</v>
      </c>
      <c r="D45" s="57"/>
    </row>
    <row r="46" spans="1:4" ht="38.25">
      <c r="A46" s="40">
        <f t="shared" si="0"/>
        <v>45</v>
      </c>
      <c r="B46" s="58" t="s">
        <v>463</v>
      </c>
      <c r="C46" s="58" t="s">
        <v>281</v>
      </c>
      <c r="D46" s="57"/>
    </row>
    <row r="47" spans="1:4" ht="12.75">
      <c r="A47" s="40">
        <f t="shared" si="0"/>
        <v>46</v>
      </c>
      <c r="B47" s="185" t="s">
        <v>31</v>
      </c>
      <c r="C47" s="185" t="s">
        <v>31</v>
      </c>
      <c r="D47" s="57"/>
    </row>
    <row r="48" spans="1:4" ht="12.75">
      <c r="A48" s="40">
        <f t="shared" si="0"/>
        <v>47</v>
      </c>
      <c r="B48" s="185" t="s">
        <v>350</v>
      </c>
      <c r="C48" s="185" t="s">
        <v>18</v>
      </c>
      <c r="D48" s="57"/>
    </row>
    <row r="49" spans="1:4" ht="22.5">
      <c r="A49" s="40">
        <f t="shared" si="0"/>
        <v>48</v>
      </c>
      <c r="B49" s="179" t="s">
        <v>414</v>
      </c>
      <c r="C49" s="179" t="s">
        <v>286</v>
      </c>
      <c r="D49" s="57"/>
    </row>
    <row r="50" spans="1:4" ht="12.75">
      <c r="A50" s="40">
        <f t="shared" si="0"/>
        <v>49</v>
      </c>
      <c r="B50" s="185" t="s">
        <v>32</v>
      </c>
      <c r="C50" s="185" t="s">
        <v>32</v>
      </c>
      <c r="D50" s="57"/>
    </row>
    <row r="51" spans="1:4" ht="12.75">
      <c r="A51" s="40">
        <f t="shared" si="0"/>
        <v>50</v>
      </c>
      <c r="B51" s="185" t="s">
        <v>351</v>
      </c>
      <c r="C51" s="185" t="s">
        <v>30</v>
      </c>
      <c r="D51" s="57"/>
    </row>
    <row r="52" spans="1:4" ht="33.75">
      <c r="A52" s="40">
        <f t="shared" si="0"/>
        <v>51</v>
      </c>
      <c r="B52" s="179" t="s">
        <v>352</v>
      </c>
      <c r="C52" s="179" t="s">
        <v>287</v>
      </c>
      <c r="D52" s="57"/>
    </row>
    <row r="53" spans="1:4" ht="12.75">
      <c r="A53" s="40">
        <f t="shared" si="0"/>
        <v>52</v>
      </c>
      <c r="B53" s="187" t="s">
        <v>353</v>
      </c>
      <c r="C53" s="241" t="s">
        <v>269</v>
      </c>
      <c r="D53" s="57"/>
    </row>
    <row r="54" spans="1:4" ht="12.75">
      <c r="A54" s="40">
        <f t="shared" si="0"/>
        <v>53</v>
      </c>
      <c r="B54" s="188" t="s">
        <v>354</v>
      </c>
      <c r="C54" s="240" t="s">
        <v>265</v>
      </c>
      <c r="D54" s="57"/>
    </row>
    <row r="55" spans="1:4" ht="12.75">
      <c r="A55" s="40">
        <f t="shared" si="0"/>
        <v>54</v>
      </c>
      <c r="B55" s="185" t="s">
        <v>33</v>
      </c>
      <c r="C55" s="185" t="s">
        <v>33</v>
      </c>
      <c r="D55" s="57"/>
    </row>
    <row r="56" spans="1:4" ht="12.75">
      <c r="A56" s="40">
        <f t="shared" si="0"/>
        <v>55</v>
      </c>
      <c r="B56" s="185" t="s">
        <v>355</v>
      </c>
      <c r="C56" s="185" t="s">
        <v>29</v>
      </c>
      <c r="D56" s="57"/>
    </row>
    <row r="57" spans="1:4" ht="22.5">
      <c r="A57" s="40">
        <f t="shared" si="0"/>
        <v>56</v>
      </c>
      <c r="B57" s="179" t="s">
        <v>356</v>
      </c>
      <c r="C57" s="179" t="s">
        <v>273</v>
      </c>
      <c r="D57" s="57"/>
    </row>
    <row r="58" spans="1:4" ht="12.75">
      <c r="A58" s="40">
        <f t="shared" si="0"/>
        <v>57</v>
      </c>
      <c r="B58" s="181" t="s">
        <v>357</v>
      </c>
      <c r="C58" s="181" t="s">
        <v>288</v>
      </c>
      <c r="D58" s="57"/>
    </row>
    <row r="59" spans="1:4" ht="22.5">
      <c r="A59" s="40">
        <f t="shared" si="0"/>
        <v>58</v>
      </c>
      <c r="B59" s="181" t="s">
        <v>358</v>
      </c>
      <c r="C59" s="181" t="s">
        <v>274</v>
      </c>
      <c r="D59" s="57"/>
    </row>
    <row r="60" spans="1:4" ht="12.75">
      <c r="A60" s="40">
        <f t="shared" si="0"/>
        <v>59</v>
      </c>
      <c r="B60" s="185" t="s">
        <v>359</v>
      </c>
      <c r="C60" s="185" t="s">
        <v>275</v>
      </c>
      <c r="D60" s="57"/>
    </row>
    <row r="61" spans="1:4" ht="45">
      <c r="A61" s="40">
        <f t="shared" si="0"/>
        <v>60</v>
      </c>
      <c r="B61" s="179" t="s">
        <v>415</v>
      </c>
      <c r="C61" s="179" t="s">
        <v>289</v>
      </c>
      <c r="D61" s="57"/>
    </row>
    <row r="62" spans="1:4" ht="12.75">
      <c r="A62" s="40">
        <f t="shared" si="0"/>
        <v>61</v>
      </c>
      <c r="B62" s="189" t="s">
        <v>360</v>
      </c>
      <c r="C62" s="237" t="s">
        <v>267</v>
      </c>
      <c r="D62" s="57"/>
    </row>
    <row r="63" spans="1:4" ht="12.75">
      <c r="A63" s="40">
        <f t="shared" si="0"/>
        <v>62</v>
      </c>
      <c r="B63" s="190" t="s">
        <v>361</v>
      </c>
      <c r="C63" s="238" t="s">
        <v>266</v>
      </c>
      <c r="D63" s="57"/>
    </row>
    <row r="64" spans="1:4" ht="12.75">
      <c r="A64" s="40">
        <f t="shared" si="0"/>
        <v>63</v>
      </c>
      <c r="B64" s="185" t="s">
        <v>34</v>
      </c>
      <c r="C64" s="185" t="s">
        <v>34</v>
      </c>
      <c r="D64" s="57"/>
    </row>
    <row r="65" spans="1:4" ht="12.75">
      <c r="A65" s="40">
        <f t="shared" si="0"/>
        <v>64</v>
      </c>
      <c r="B65" s="185" t="s">
        <v>464</v>
      </c>
      <c r="C65" s="185" t="s">
        <v>290</v>
      </c>
      <c r="D65" s="57"/>
    </row>
    <row r="66" spans="1:4" ht="22.5">
      <c r="A66" s="40">
        <f t="shared" si="0"/>
        <v>65</v>
      </c>
      <c r="B66" s="179" t="s">
        <v>408</v>
      </c>
      <c r="C66" s="179" t="s">
        <v>291</v>
      </c>
      <c r="D66" s="57"/>
    </row>
    <row r="67" spans="1:4" ht="22.5">
      <c r="A67" s="40">
        <f aca="true" t="shared" si="1" ref="A67:A130">A66+1</f>
        <v>66</v>
      </c>
      <c r="B67" s="179" t="s">
        <v>366</v>
      </c>
      <c r="C67" s="179" t="s">
        <v>292</v>
      </c>
      <c r="D67" s="57"/>
    </row>
    <row r="68" spans="1:4" ht="22.5">
      <c r="A68" s="40">
        <f t="shared" si="1"/>
        <v>67</v>
      </c>
      <c r="B68" s="181" t="s">
        <v>416</v>
      </c>
      <c r="C68" s="181" t="s">
        <v>279</v>
      </c>
      <c r="D68" s="57"/>
    </row>
    <row r="69" spans="1:4" ht="22.5">
      <c r="A69" s="40">
        <f t="shared" si="1"/>
        <v>68</v>
      </c>
      <c r="B69" s="181" t="s">
        <v>367</v>
      </c>
      <c r="C69" s="181" t="s">
        <v>280</v>
      </c>
      <c r="D69" s="57"/>
    </row>
    <row r="70" spans="1:4" ht="12.75">
      <c r="A70" s="40">
        <f t="shared" si="1"/>
        <v>69</v>
      </c>
      <c r="B70" s="185" t="s">
        <v>362</v>
      </c>
      <c r="C70" s="185" t="s">
        <v>270</v>
      </c>
      <c r="D70" s="57"/>
    </row>
    <row r="71" spans="1:4" ht="12.75">
      <c r="A71" s="40">
        <f t="shared" si="1"/>
        <v>70</v>
      </c>
      <c r="B71" s="185" t="s">
        <v>363</v>
      </c>
      <c r="C71" s="185" t="s">
        <v>271</v>
      </c>
      <c r="D71" s="57"/>
    </row>
    <row r="72" spans="1:4" ht="12.75">
      <c r="A72" s="40">
        <f t="shared" si="1"/>
        <v>71</v>
      </c>
      <c r="B72" s="191" t="s">
        <v>364</v>
      </c>
      <c r="C72" s="239" t="s">
        <v>293</v>
      </c>
      <c r="D72" s="57"/>
    </row>
    <row r="73" spans="1:4" ht="12.75">
      <c r="A73" s="40">
        <f t="shared" si="1"/>
        <v>72</v>
      </c>
      <c r="B73" s="191" t="s">
        <v>365</v>
      </c>
      <c r="C73" s="239" t="s">
        <v>294</v>
      </c>
      <c r="D73" s="57"/>
    </row>
    <row r="74" spans="1:4" ht="12.75">
      <c r="A74" s="40">
        <f t="shared" si="1"/>
        <v>73</v>
      </c>
      <c r="B74" s="185" t="s">
        <v>38</v>
      </c>
      <c r="C74" s="185" t="s">
        <v>38</v>
      </c>
      <c r="D74" s="57"/>
    </row>
    <row r="75" spans="1:4" ht="12.75">
      <c r="A75" s="40">
        <f t="shared" si="1"/>
        <v>74</v>
      </c>
      <c r="B75" s="185" t="s">
        <v>418</v>
      </c>
      <c r="C75" s="185" t="s">
        <v>39</v>
      </c>
      <c r="D75" s="57"/>
    </row>
    <row r="76" spans="1:4" ht="22.5">
      <c r="A76" s="40">
        <f t="shared" si="1"/>
        <v>75</v>
      </c>
      <c r="B76" s="179" t="s">
        <v>417</v>
      </c>
      <c r="C76" s="179" t="s">
        <v>276</v>
      </c>
      <c r="D76" s="57"/>
    </row>
    <row r="77" spans="1:4" ht="21">
      <c r="A77" s="40">
        <f t="shared" si="1"/>
        <v>76</v>
      </c>
      <c r="B77" s="186" t="s">
        <v>368</v>
      </c>
      <c r="C77" s="186" t="s">
        <v>277</v>
      </c>
      <c r="D77" s="57"/>
    </row>
    <row r="78" spans="1:4" ht="23.25" thickBot="1">
      <c r="A78" s="40">
        <f t="shared" si="1"/>
        <v>77</v>
      </c>
      <c r="B78" s="179" t="s">
        <v>419</v>
      </c>
      <c r="C78" s="179" t="s">
        <v>278</v>
      </c>
      <c r="D78" s="57"/>
    </row>
    <row r="79" spans="1:4" ht="78" thickBot="1">
      <c r="A79" s="40">
        <f t="shared" si="1"/>
        <v>78</v>
      </c>
      <c r="B79" s="192" t="s">
        <v>369</v>
      </c>
      <c r="C79" s="192" t="s">
        <v>36</v>
      </c>
      <c r="D79" s="57"/>
    </row>
    <row r="80" spans="1:4" ht="15.75" thickBot="1">
      <c r="A80" s="40">
        <f t="shared" si="1"/>
        <v>79</v>
      </c>
      <c r="B80" s="193" t="s">
        <v>370</v>
      </c>
      <c r="C80" s="193" t="s">
        <v>35</v>
      </c>
      <c r="D80" s="57"/>
    </row>
    <row r="81" spans="1:4" ht="13.5" thickBot="1">
      <c r="A81" s="40">
        <f t="shared" si="1"/>
        <v>80</v>
      </c>
      <c r="B81" s="194" t="s">
        <v>371</v>
      </c>
      <c r="C81" s="194" t="s">
        <v>0</v>
      </c>
      <c r="D81" s="57"/>
    </row>
    <row r="82" spans="1:4" ht="13.5" thickBot="1">
      <c r="A82" s="40">
        <f t="shared" si="1"/>
        <v>81</v>
      </c>
      <c r="B82" s="195" t="s">
        <v>17</v>
      </c>
      <c r="C82" s="195" t="s">
        <v>17</v>
      </c>
      <c r="D82" s="57"/>
    </row>
    <row r="83" spans="1:4" ht="13.5" thickBot="1">
      <c r="A83" s="40">
        <f t="shared" si="1"/>
        <v>82</v>
      </c>
      <c r="B83" s="196" t="s">
        <v>372</v>
      </c>
      <c r="C83" s="196" t="s">
        <v>7</v>
      </c>
      <c r="D83" s="57"/>
    </row>
    <row r="84" spans="1:4" ht="13.5" thickBot="1">
      <c r="A84" s="40">
        <f t="shared" si="1"/>
        <v>83</v>
      </c>
      <c r="B84" s="197" t="s">
        <v>373</v>
      </c>
      <c r="C84" s="197" t="s">
        <v>5</v>
      </c>
      <c r="D84" s="57"/>
    </row>
    <row r="85" spans="1:4" ht="13.5" thickBot="1">
      <c r="A85" s="40">
        <f t="shared" si="1"/>
        <v>84</v>
      </c>
      <c r="B85" s="197" t="s">
        <v>374</v>
      </c>
      <c r="C85" s="197" t="s">
        <v>3</v>
      </c>
      <c r="D85" s="57"/>
    </row>
    <row r="86" spans="1:4" ht="13.5" thickBot="1">
      <c r="A86" s="40">
        <f t="shared" si="1"/>
        <v>85</v>
      </c>
      <c r="B86" s="198" t="s">
        <v>375</v>
      </c>
      <c r="C86" s="198" t="s">
        <v>1</v>
      </c>
      <c r="D86" s="57"/>
    </row>
    <row r="87" spans="1:4" ht="13.5" thickBot="1">
      <c r="A87" s="40">
        <f t="shared" si="1"/>
        <v>86</v>
      </c>
      <c r="B87" s="199" t="s">
        <v>376</v>
      </c>
      <c r="C87" s="199" t="s">
        <v>2</v>
      </c>
      <c r="D87" s="57"/>
    </row>
    <row r="88" spans="1:4" ht="12.75">
      <c r="A88" s="40">
        <f t="shared" si="1"/>
        <v>87</v>
      </c>
      <c r="B88" s="200" t="s">
        <v>377</v>
      </c>
      <c r="C88" s="200" t="s">
        <v>262</v>
      </c>
      <c r="D88" s="57"/>
    </row>
    <row r="89" spans="1:3" ht="22.5">
      <c r="A89" s="40">
        <f t="shared" si="1"/>
        <v>88</v>
      </c>
      <c r="B89" s="179" t="s">
        <v>423</v>
      </c>
      <c r="C89" s="179" t="s">
        <v>295</v>
      </c>
    </row>
    <row r="90" spans="1:4" ht="15.75">
      <c r="A90" s="40">
        <f t="shared" si="1"/>
        <v>89</v>
      </c>
      <c r="B90" s="209" t="s">
        <v>378</v>
      </c>
      <c r="C90" s="209" t="s">
        <v>296</v>
      </c>
      <c r="D90" s="57"/>
    </row>
    <row r="91" spans="1:4" ht="21">
      <c r="A91" s="40">
        <f t="shared" si="1"/>
        <v>90</v>
      </c>
      <c r="B91" s="186" t="s">
        <v>420</v>
      </c>
      <c r="C91" s="186" t="s">
        <v>285</v>
      </c>
      <c r="D91" s="57"/>
    </row>
    <row r="92" spans="1:4" ht="15.75">
      <c r="A92" s="40">
        <f t="shared" si="1"/>
        <v>91</v>
      </c>
      <c r="B92" s="209" t="s">
        <v>413</v>
      </c>
      <c r="C92" s="209" t="s">
        <v>316</v>
      </c>
      <c r="D92" s="57"/>
    </row>
    <row r="93" spans="1:4" ht="22.5">
      <c r="A93" s="40">
        <f t="shared" si="1"/>
        <v>92</v>
      </c>
      <c r="B93" s="202" t="s">
        <v>379</v>
      </c>
      <c r="C93" s="202" t="s">
        <v>301</v>
      </c>
      <c r="D93" s="57"/>
    </row>
    <row r="94" spans="1:4" ht="22.5">
      <c r="A94" s="40">
        <f t="shared" si="1"/>
        <v>93</v>
      </c>
      <c r="B94" s="202" t="s">
        <v>455</v>
      </c>
      <c r="C94" s="202" t="s">
        <v>302</v>
      </c>
      <c r="D94" s="57"/>
    </row>
    <row r="95" spans="1:4" ht="22.5">
      <c r="A95" s="40">
        <f t="shared" si="1"/>
        <v>94</v>
      </c>
      <c r="B95" s="202" t="s">
        <v>421</v>
      </c>
      <c r="C95" s="202" t="s">
        <v>299</v>
      </c>
      <c r="D95" s="57"/>
    </row>
    <row r="96" spans="1:4" ht="22.5">
      <c r="A96" s="40">
        <f t="shared" si="1"/>
        <v>95</v>
      </c>
      <c r="B96" s="202" t="s">
        <v>422</v>
      </c>
      <c r="C96" s="202" t="s">
        <v>304</v>
      </c>
      <c r="D96" s="57"/>
    </row>
    <row r="97" spans="1:4" ht="12.75">
      <c r="A97" s="40">
        <f t="shared" si="1"/>
        <v>96</v>
      </c>
      <c r="B97" s="210" t="s">
        <v>381</v>
      </c>
      <c r="C97" s="210" t="s">
        <v>298</v>
      </c>
      <c r="D97" s="57"/>
    </row>
    <row r="98" spans="1:4" ht="13.5" customHeight="1">
      <c r="A98" s="40">
        <f t="shared" si="1"/>
        <v>97</v>
      </c>
      <c r="B98" s="202" t="s">
        <v>380</v>
      </c>
      <c r="C98" s="202" t="s">
        <v>300</v>
      </c>
      <c r="D98" s="57"/>
    </row>
    <row r="99" spans="1:4" ht="22.5">
      <c r="A99" s="40">
        <f t="shared" si="1"/>
        <v>98</v>
      </c>
      <c r="B99" s="202" t="s">
        <v>382</v>
      </c>
      <c r="C99" s="202" t="s">
        <v>305</v>
      </c>
      <c r="D99" s="57"/>
    </row>
    <row r="100" spans="1:4" ht="12.75">
      <c r="A100" s="40">
        <f t="shared" si="1"/>
        <v>99</v>
      </c>
      <c r="B100" s="211" t="s">
        <v>383</v>
      </c>
      <c r="C100" s="211" t="s">
        <v>303</v>
      </c>
      <c r="D100" s="57"/>
    </row>
    <row r="101" spans="1:4" ht="15.75" thickBot="1">
      <c r="A101" s="40">
        <f t="shared" si="1"/>
        <v>100</v>
      </c>
      <c r="B101" s="212" t="s">
        <v>384</v>
      </c>
      <c r="C101" s="212" t="s">
        <v>297</v>
      </c>
      <c r="D101" s="57"/>
    </row>
    <row r="102" spans="1:4" ht="12.75">
      <c r="A102" s="252">
        <f t="shared" si="1"/>
        <v>101</v>
      </c>
      <c r="B102" s="253" t="s">
        <v>385</v>
      </c>
      <c r="C102" s="213" t="s">
        <v>4</v>
      </c>
      <c r="D102" s="57"/>
    </row>
    <row r="103" spans="1:4" ht="12.75">
      <c r="A103" s="40">
        <f t="shared" si="1"/>
        <v>102</v>
      </c>
      <c r="B103" s="151" t="s">
        <v>424</v>
      </c>
      <c r="C103" s="213" t="s">
        <v>14</v>
      </c>
      <c r="D103" s="57"/>
    </row>
    <row r="104" spans="1:4" ht="12.75">
      <c r="A104" s="40">
        <f t="shared" si="1"/>
        <v>103</v>
      </c>
      <c r="B104" s="151" t="s">
        <v>386</v>
      </c>
      <c r="C104" s="213" t="s">
        <v>22</v>
      </c>
      <c r="D104" s="57"/>
    </row>
    <row r="105" spans="1:4" ht="24">
      <c r="A105" s="40">
        <f t="shared" si="1"/>
        <v>104</v>
      </c>
      <c r="B105" s="151" t="s">
        <v>388</v>
      </c>
      <c r="C105" s="213" t="s">
        <v>43</v>
      </c>
      <c r="D105" s="57"/>
    </row>
    <row r="106" spans="1:4" ht="12.75">
      <c r="A106" s="40">
        <f t="shared" si="1"/>
        <v>105</v>
      </c>
      <c r="B106" s="151" t="s">
        <v>387</v>
      </c>
      <c r="C106" s="213" t="s">
        <v>41</v>
      </c>
      <c r="D106" s="57"/>
    </row>
    <row r="107" spans="1:4" ht="24">
      <c r="A107" s="40">
        <f t="shared" si="1"/>
        <v>106</v>
      </c>
      <c r="B107" s="151" t="s">
        <v>389</v>
      </c>
      <c r="C107" s="213" t="s">
        <v>44</v>
      </c>
      <c r="D107" s="57"/>
    </row>
    <row r="108" spans="1:4" ht="12.75">
      <c r="A108" s="40">
        <f t="shared" si="1"/>
        <v>107</v>
      </c>
      <c r="B108" s="151" t="s">
        <v>390</v>
      </c>
      <c r="C108" s="213" t="s">
        <v>306</v>
      </c>
      <c r="D108" s="57"/>
    </row>
    <row r="109" spans="1:4" ht="12.75">
      <c r="A109" s="40">
        <f t="shared" si="1"/>
        <v>108</v>
      </c>
      <c r="B109" s="151" t="s">
        <v>394</v>
      </c>
      <c r="C109" s="213" t="s">
        <v>15</v>
      </c>
      <c r="D109" s="57"/>
    </row>
    <row r="110" spans="1:4" ht="24">
      <c r="A110" s="40">
        <f t="shared" si="1"/>
        <v>109</v>
      </c>
      <c r="B110" s="151" t="s">
        <v>391</v>
      </c>
      <c r="C110" s="213" t="s">
        <v>58</v>
      </c>
      <c r="D110" s="57"/>
    </row>
    <row r="111" spans="1:4" ht="12.75">
      <c r="A111" s="40">
        <f t="shared" si="1"/>
        <v>110</v>
      </c>
      <c r="B111" s="151" t="s">
        <v>392</v>
      </c>
      <c r="C111" s="213" t="s">
        <v>42</v>
      </c>
      <c r="D111" s="57"/>
    </row>
    <row r="112" spans="1:4" ht="12.75">
      <c r="A112" s="40">
        <f t="shared" si="1"/>
        <v>111</v>
      </c>
      <c r="B112" s="151" t="s">
        <v>393</v>
      </c>
      <c r="C112" s="213" t="s">
        <v>9</v>
      </c>
      <c r="D112" s="57"/>
    </row>
    <row r="113" spans="1:4" ht="24">
      <c r="A113" s="40">
        <f t="shared" si="1"/>
        <v>112</v>
      </c>
      <c r="B113" s="151" t="s">
        <v>465</v>
      </c>
      <c r="C113" s="213" t="s">
        <v>45</v>
      </c>
      <c r="D113" s="57"/>
    </row>
    <row r="114" spans="1:4" ht="12.75">
      <c r="A114" s="40">
        <f t="shared" si="1"/>
        <v>113</v>
      </c>
      <c r="B114" s="151" t="s">
        <v>395</v>
      </c>
      <c r="C114" s="213" t="s">
        <v>16</v>
      </c>
      <c r="D114" s="57"/>
    </row>
    <row r="115" spans="1:4" ht="36">
      <c r="A115" s="40">
        <f t="shared" si="1"/>
        <v>114</v>
      </c>
      <c r="B115" s="151" t="s">
        <v>425</v>
      </c>
      <c r="C115" s="213" t="s">
        <v>57</v>
      </c>
      <c r="D115" s="57"/>
    </row>
    <row r="116" spans="1:4" ht="12.75">
      <c r="A116" s="40">
        <f t="shared" si="1"/>
        <v>115</v>
      </c>
      <c r="B116" s="151" t="s">
        <v>426</v>
      </c>
      <c r="C116" s="213" t="s">
        <v>21</v>
      </c>
      <c r="D116" s="57"/>
    </row>
    <row r="117" spans="1:4" ht="36">
      <c r="A117" s="40">
        <f t="shared" si="1"/>
        <v>116</v>
      </c>
      <c r="B117" s="151" t="s">
        <v>456</v>
      </c>
      <c r="C117" s="213" t="s">
        <v>46</v>
      </c>
      <c r="D117" s="57"/>
    </row>
    <row r="118" spans="1:4" ht="12.75">
      <c r="A118" s="40">
        <f t="shared" si="1"/>
        <v>117</v>
      </c>
      <c r="B118" s="151" t="s">
        <v>427</v>
      </c>
      <c r="C118" s="213" t="s">
        <v>8</v>
      </c>
      <c r="D118" s="57"/>
    </row>
    <row r="119" spans="1:4" ht="24">
      <c r="A119" s="40">
        <f t="shared" si="1"/>
        <v>118</v>
      </c>
      <c r="B119" s="151" t="s">
        <v>428</v>
      </c>
      <c r="C119" s="213" t="s">
        <v>59</v>
      </c>
      <c r="D119" s="57"/>
    </row>
    <row r="120" spans="1:4" ht="12.75">
      <c r="A120" s="40">
        <f t="shared" si="1"/>
        <v>119</v>
      </c>
      <c r="B120" s="151" t="s">
        <v>407</v>
      </c>
      <c r="C120" s="213" t="s">
        <v>307</v>
      </c>
      <c r="D120" s="57"/>
    </row>
    <row r="121" spans="1:4" ht="24">
      <c r="A121" s="40">
        <f t="shared" si="1"/>
        <v>120</v>
      </c>
      <c r="B121" s="151" t="s">
        <v>439</v>
      </c>
      <c r="C121" s="213" t="s">
        <v>60</v>
      </c>
      <c r="D121" s="57"/>
    </row>
    <row r="122" spans="1:4" ht="24">
      <c r="A122" s="40">
        <f t="shared" si="1"/>
        <v>121</v>
      </c>
      <c r="B122" s="151" t="s">
        <v>440</v>
      </c>
      <c r="C122" s="213" t="s">
        <v>308</v>
      </c>
      <c r="D122" s="57"/>
    </row>
    <row r="123" spans="1:4" ht="24">
      <c r="A123" s="40">
        <f t="shared" si="1"/>
        <v>122</v>
      </c>
      <c r="B123" s="151" t="s">
        <v>457</v>
      </c>
      <c r="C123" s="213" t="s">
        <v>309</v>
      </c>
      <c r="D123" s="57"/>
    </row>
    <row r="124" spans="1:4" ht="24">
      <c r="A124" s="40">
        <f t="shared" si="1"/>
        <v>123</v>
      </c>
      <c r="B124" s="151" t="s">
        <v>441</v>
      </c>
      <c r="C124" s="213" t="s">
        <v>61</v>
      </c>
      <c r="D124" s="57"/>
    </row>
    <row r="125" spans="1:4" ht="36">
      <c r="A125" s="40">
        <f t="shared" si="1"/>
        <v>124</v>
      </c>
      <c r="B125" s="151" t="s">
        <v>458</v>
      </c>
      <c r="C125" s="213" t="s">
        <v>63</v>
      </c>
      <c r="D125" s="57"/>
    </row>
    <row r="126" spans="1:4" ht="12.75">
      <c r="A126" s="40">
        <f t="shared" si="1"/>
        <v>125</v>
      </c>
      <c r="B126" s="151" t="s">
        <v>406</v>
      </c>
      <c r="C126" s="213" t="s">
        <v>13</v>
      </c>
      <c r="D126" s="57"/>
    </row>
    <row r="127" spans="1:4" ht="12.75">
      <c r="A127" s="40">
        <f t="shared" si="1"/>
        <v>126</v>
      </c>
      <c r="B127" s="151" t="s">
        <v>438</v>
      </c>
      <c r="C127" s="213" t="s">
        <v>67</v>
      </c>
      <c r="D127" s="57"/>
    </row>
    <row r="128" spans="1:4" ht="24">
      <c r="A128" s="40">
        <f t="shared" si="1"/>
        <v>127</v>
      </c>
      <c r="B128" s="151" t="s">
        <v>432</v>
      </c>
      <c r="C128" s="213" t="s">
        <v>310</v>
      </c>
      <c r="D128" s="57"/>
    </row>
    <row r="129" spans="1:4" ht="12.75">
      <c r="A129" s="40">
        <f t="shared" si="1"/>
        <v>128</v>
      </c>
      <c r="B129" s="151" t="s">
        <v>405</v>
      </c>
      <c r="C129" s="213" t="s">
        <v>6</v>
      </c>
      <c r="D129" s="57"/>
    </row>
    <row r="130" spans="1:4" ht="12.75">
      <c r="A130" s="40">
        <f t="shared" si="1"/>
        <v>129</v>
      </c>
      <c r="B130" s="151" t="s">
        <v>431</v>
      </c>
      <c r="C130" s="213" t="s">
        <v>65</v>
      </c>
      <c r="D130" s="57"/>
    </row>
    <row r="131" spans="1:4" ht="12.75">
      <c r="A131" s="40">
        <f aca="true" t="shared" si="2" ref="A131:A158">A130+1</f>
        <v>130</v>
      </c>
      <c r="B131" s="151" t="s">
        <v>404</v>
      </c>
      <c r="C131" s="213" t="s">
        <v>37</v>
      </c>
      <c r="D131" s="57"/>
    </row>
    <row r="132" spans="1:4" ht="24.75">
      <c r="A132" s="40">
        <f t="shared" si="2"/>
        <v>131</v>
      </c>
      <c r="B132" s="151" t="s">
        <v>442</v>
      </c>
      <c r="C132" s="213" t="s">
        <v>315</v>
      </c>
      <c r="D132" s="57"/>
    </row>
    <row r="133" spans="1:4" ht="12.75">
      <c r="A133" s="40">
        <f t="shared" si="2"/>
        <v>132</v>
      </c>
      <c r="B133" s="151" t="s">
        <v>403</v>
      </c>
      <c r="C133" s="213" t="s">
        <v>11</v>
      </c>
      <c r="D133" s="57"/>
    </row>
    <row r="134" spans="1:4" ht="12.75">
      <c r="A134" s="40">
        <f t="shared" si="2"/>
        <v>133</v>
      </c>
      <c r="B134" s="151" t="s">
        <v>429</v>
      </c>
      <c r="C134" s="213" t="s">
        <v>10</v>
      </c>
      <c r="D134" s="57"/>
    </row>
    <row r="135" spans="1:4" ht="36">
      <c r="A135" s="40">
        <f t="shared" si="2"/>
        <v>134</v>
      </c>
      <c r="B135" s="151" t="s">
        <v>459</v>
      </c>
      <c r="C135" s="213" t="s">
        <v>311</v>
      </c>
      <c r="D135" s="57"/>
    </row>
    <row r="136" spans="1:4" ht="12.75">
      <c r="A136" s="40">
        <f t="shared" si="2"/>
        <v>135</v>
      </c>
      <c r="B136" s="151" t="s">
        <v>402</v>
      </c>
      <c r="C136" s="213" t="s">
        <v>24</v>
      </c>
      <c r="D136" s="57"/>
    </row>
    <row r="137" spans="1:4" ht="24">
      <c r="A137" s="40">
        <f t="shared" si="2"/>
        <v>136</v>
      </c>
      <c r="B137" s="151" t="s">
        <v>443</v>
      </c>
      <c r="C137" s="213" t="s">
        <v>312</v>
      </c>
      <c r="D137" s="57"/>
    </row>
    <row r="138" spans="1:4" ht="12.75">
      <c r="A138" s="40">
        <f t="shared" si="2"/>
        <v>137</v>
      </c>
      <c r="B138" s="151" t="s">
        <v>430</v>
      </c>
      <c r="C138" s="213" t="s">
        <v>25</v>
      </c>
      <c r="D138" s="57"/>
    </row>
    <row r="139" spans="1:4" ht="24">
      <c r="A139" s="40">
        <f t="shared" si="2"/>
        <v>138</v>
      </c>
      <c r="B139" s="151" t="s">
        <v>444</v>
      </c>
      <c r="C139" s="213" t="s">
        <v>62</v>
      </c>
      <c r="D139" s="57"/>
    </row>
    <row r="140" spans="1:4" ht="12.75">
      <c r="A140" s="40">
        <f t="shared" si="2"/>
        <v>139</v>
      </c>
      <c r="B140" s="151" t="s">
        <v>446</v>
      </c>
      <c r="C140" s="213" t="s">
        <v>12</v>
      </c>
      <c r="D140" s="57"/>
    </row>
    <row r="141" spans="1:4" ht="36">
      <c r="A141" s="40">
        <f t="shared" si="2"/>
        <v>140</v>
      </c>
      <c r="B141" s="151" t="s">
        <v>466</v>
      </c>
      <c r="C141" s="213" t="s">
        <v>26</v>
      </c>
      <c r="D141" s="57"/>
    </row>
    <row r="142" spans="1:4" ht="12.75">
      <c r="A142" s="40">
        <f t="shared" si="2"/>
        <v>141</v>
      </c>
      <c r="B142" s="151" t="s">
        <v>401</v>
      </c>
      <c r="C142" s="213" t="s">
        <v>66</v>
      </c>
      <c r="D142" s="57"/>
    </row>
    <row r="143" spans="1:4" ht="24">
      <c r="A143" s="40">
        <f t="shared" si="2"/>
        <v>142</v>
      </c>
      <c r="B143" s="151" t="s">
        <v>447</v>
      </c>
      <c r="C143" s="213" t="s">
        <v>56</v>
      </c>
      <c r="D143" s="57"/>
    </row>
    <row r="144" spans="1:4" ht="12.75">
      <c r="A144" s="40">
        <f t="shared" si="2"/>
        <v>143</v>
      </c>
      <c r="B144" s="151" t="s">
        <v>400</v>
      </c>
      <c r="C144" s="213" t="s">
        <v>20</v>
      </c>
      <c r="D144" s="57"/>
    </row>
    <row r="145" spans="1:4" ht="36">
      <c r="A145" s="40">
        <f t="shared" si="2"/>
        <v>144</v>
      </c>
      <c r="B145" s="151" t="s">
        <v>467</v>
      </c>
      <c r="C145" s="213" t="s">
        <v>68</v>
      </c>
      <c r="D145" s="57"/>
    </row>
    <row r="146" spans="1:4" ht="12.75">
      <c r="A146" s="40">
        <f t="shared" si="2"/>
        <v>145</v>
      </c>
      <c r="B146" s="151" t="s">
        <v>399</v>
      </c>
      <c r="C146" s="213" t="s">
        <v>49</v>
      </c>
      <c r="D146" s="57"/>
    </row>
    <row r="147" spans="1:4" ht="12.75">
      <c r="A147" s="40">
        <f t="shared" si="2"/>
        <v>146</v>
      </c>
      <c r="B147" s="151" t="s">
        <v>434</v>
      </c>
      <c r="C147" s="213" t="s">
        <v>47</v>
      </c>
      <c r="D147" s="57"/>
    </row>
    <row r="148" spans="1:4" ht="12.75">
      <c r="A148" s="40">
        <f t="shared" si="2"/>
        <v>147</v>
      </c>
      <c r="B148" s="151" t="s">
        <v>433</v>
      </c>
      <c r="C148" s="213" t="s">
        <v>23</v>
      </c>
      <c r="D148" s="57"/>
    </row>
    <row r="149" spans="1:4" ht="24">
      <c r="A149" s="40">
        <f t="shared" si="2"/>
        <v>148</v>
      </c>
      <c r="B149" s="151" t="s">
        <v>437</v>
      </c>
      <c r="C149" s="213" t="s">
        <v>64</v>
      </c>
      <c r="D149" s="57"/>
    </row>
    <row r="150" spans="1:4" ht="12.75">
      <c r="A150" s="40">
        <f t="shared" si="2"/>
        <v>149</v>
      </c>
      <c r="B150" s="151" t="s">
        <v>436</v>
      </c>
      <c r="C150" s="213" t="s">
        <v>52</v>
      </c>
      <c r="D150" s="57"/>
    </row>
    <row r="151" spans="1:4" ht="12.75">
      <c r="A151" s="40">
        <f t="shared" si="2"/>
        <v>150</v>
      </c>
      <c r="B151" s="151" t="s">
        <v>435</v>
      </c>
      <c r="C151" s="213" t="s">
        <v>50</v>
      </c>
      <c r="D151" s="57"/>
    </row>
    <row r="152" spans="1:4" ht="24">
      <c r="A152" s="40">
        <f t="shared" si="2"/>
        <v>151</v>
      </c>
      <c r="B152" s="151" t="s">
        <v>445</v>
      </c>
      <c r="C152" s="213" t="s">
        <v>51</v>
      </c>
      <c r="D152" s="57"/>
    </row>
    <row r="153" spans="1:4" ht="12.75">
      <c r="A153" s="40">
        <f t="shared" si="2"/>
        <v>152</v>
      </c>
      <c r="B153" s="151" t="s">
        <v>398</v>
      </c>
      <c r="C153" s="213" t="s">
        <v>55</v>
      </c>
      <c r="D153" s="57"/>
    </row>
    <row r="154" spans="1:4" ht="12.75">
      <c r="A154" s="40">
        <f t="shared" si="2"/>
        <v>153</v>
      </c>
      <c r="B154" s="151" t="s">
        <v>397</v>
      </c>
      <c r="C154" s="213" t="s">
        <v>53</v>
      </c>
      <c r="D154" s="57"/>
    </row>
    <row r="155" spans="1:4" ht="24">
      <c r="A155" s="40">
        <f t="shared" si="2"/>
        <v>154</v>
      </c>
      <c r="B155" s="151" t="s">
        <v>448</v>
      </c>
      <c r="C155" s="213" t="s">
        <v>54</v>
      </c>
      <c r="D155" s="57"/>
    </row>
    <row r="156" spans="1:4" ht="12.75">
      <c r="A156" s="40">
        <f t="shared" si="2"/>
        <v>155</v>
      </c>
      <c r="B156" s="151" t="s">
        <v>460</v>
      </c>
      <c r="C156" s="213" t="s">
        <v>48</v>
      </c>
      <c r="D156" s="57"/>
    </row>
    <row r="157" spans="1:4" ht="12.75">
      <c r="A157" s="40">
        <f t="shared" si="2"/>
        <v>156</v>
      </c>
      <c r="B157" s="151" t="s">
        <v>396</v>
      </c>
      <c r="C157" s="213" t="s">
        <v>313</v>
      </c>
      <c r="D157" s="57"/>
    </row>
    <row r="158" spans="1:4" ht="24">
      <c r="A158" s="40">
        <f t="shared" si="2"/>
        <v>157</v>
      </c>
      <c r="B158" s="151" t="s">
        <v>449</v>
      </c>
      <c r="C158" s="213" t="s">
        <v>314</v>
      </c>
      <c r="D158" s="57"/>
    </row>
  </sheetData>
  <sheetProtection sheet="1" objects="1" scenarios="1" formatCells="0" formatColumns="0" formatRows="0"/>
  <autoFilter ref="A1:C44"/>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xl/worksheets/sheet7.xml><?xml version="1.0" encoding="utf-8"?>
<worksheet xmlns="http://schemas.openxmlformats.org/spreadsheetml/2006/main" xmlns:r="http://schemas.openxmlformats.org/officeDocument/2006/relationships">
  <sheetPr>
    <tabColor indexed="17"/>
    <pageSetUpPr fitToPage="1"/>
  </sheetPr>
  <dimension ref="A1:E92"/>
  <sheetViews>
    <sheetView zoomScalePageLayoutView="0" workbookViewId="0" topLeftCell="A1">
      <selection activeCell="B5" sqref="B5"/>
    </sheetView>
  </sheetViews>
  <sheetFormatPr defaultColWidth="11.421875" defaultRowHeight="15"/>
  <cols>
    <col min="1" max="1" width="17.140625" style="60" customWidth="1"/>
    <col min="2" max="2" width="34.7109375" style="60" customWidth="1"/>
    <col min="3" max="3" width="15.140625" style="60" customWidth="1"/>
    <col min="4" max="16384" width="11.421875" style="60" customWidth="1"/>
  </cols>
  <sheetData>
    <row r="1" ht="15.75" thickBot="1">
      <c r="A1" s="59" t="s">
        <v>160</v>
      </c>
    </row>
    <row r="2" spans="1:2" ht="15.75" thickBot="1">
      <c r="A2" s="61" t="s">
        <v>161</v>
      </c>
      <c r="B2" s="62" t="s">
        <v>317</v>
      </c>
    </row>
    <row r="3" spans="1:5" ht="15.75" thickBot="1">
      <c r="A3" s="63" t="s">
        <v>162</v>
      </c>
      <c r="B3" s="64">
        <v>41548</v>
      </c>
      <c r="C3" s="65" t="str">
        <f>IF(ISNUMBER(MATCH(B3,A22:A30,0)),VLOOKUP(B3,A22:B30,2,FALSE),"---")</f>
        <v>Tool Risk Assessment_COM_hr_011013.xls</v>
      </c>
      <c r="D3" s="66"/>
      <c r="E3" s="67"/>
    </row>
    <row r="4" spans="1:2" ht="15">
      <c r="A4" s="68" t="s">
        <v>163</v>
      </c>
      <c r="B4" s="69" t="s">
        <v>164</v>
      </c>
    </row>
    <row r="5" spans="1:2" ht="15.75" thickBot="1">
      <c r="A5" s="70" t="s">
        <v>165</v>
      </c>
      <c r="B5" s="71" t="s">
        <v>232</v>
      </c>
    </row>
    <row r="7" ht="15">
      <c r="A7" s="72" t="s">
        <v>167</v>
      </c>
    </row>
    <row r="8" spans="1:3" ht="15">
      <c r="A8" s="73" t="s">
        <v>168</v>
      </c>
      <c r="B8" s="73"/>
      <c r="C8" s="74" t="s">
        <v>169</v>
      </c>
    </row>
    <row r="9" spans="1:3" ht="15">
      <c r="A9" s="73" t="s">
        <v>170</v>
      </c>
      <c r="B9" s="73"/>
      <c r="C9" s="74" t="s">
        <v>171</v>
      </c>
    </row>
    <row r="10" spans="1:3" ht="15">
      <c r="A10" s="73" t="s">
        <v>172</v>
      </c>
      <c r="B10" s="73"/>
      <c r="C10" s="74" t="s">
        <v>173</v>
      </c>
    </row>
    <row r="11" spans="1:3" ht="15">
      <c r="A11" s="75" t="s">
        <v>174</v>
      </c>
      <c r="B11" s="73"/>
      <c r="C11" s="76" t="s">
        <v>175</v>
      </c>
    </row>
    <row r="12" spans="1:3" ht="15">
      <c r="A12" s="73" t="s">
        <v>176</v>
      </c>
      <c r="B12" s="73"/>
      <c r="C12" s="74" t="s">
        <v>177</v>
      </c>
    </row>
    <row r="13" spans="1:3" ht="15">
      <c r="A13" s="73" t="s">
        <v>178</v>
      </c>
      <c r="B13" s="73"/>
      <c r="C13" s="74" t="s">
        <v>179</v>
      </c>
    </row>
    <row r="14" spans="1:3" ht="15">
      <c r="A14" s="73" t="s">
        <v>180</v>
      </c>
      <c r="B14" s="73"/>
      <c r="C14" s="74" t="s">
        <v>181</v>
      </c>
    </row>
    <row r="15" spans="1:3" ht="15">
      <c r="A15" s="75" t="s">
        <v>182</v>
      </c>
      <c r="B15" s="73"/>
      <c r="C15" s="76" t="s">
        <v>183</v>
      </c>
    </row>
    <row r="16" spans="1:3" ht="15">
      <c r="A16" s="75" t="s">
        <v>184</v>
      </c>
      <c r="B16" s="73"/>
      <c r="C16" s="76" t="s">
        <v>185</v>
      </c>
    </row>
    <row r="17" spans="1:3" ht="15">
      <c r="A17" s="75" t="s">
        <v>186</v>
      </c>
      <c r="B17" s="73"/>
      <c r="C17" s="76" t="s">
        <v>187</v>
      </c>
    </row>
    <row r="18" spans="1:3" ht="15">
      <c r="A18" s="75" t="s">
        <v>188</v>
      </c>
      <c r="B18" s="73"/>
      <c r="C18" s="76" t="s">
        <v>189</v>
      </c>
    </row>
    <row r="19" spans="1:3" ht="15">
      <c r="A19" s="75" t="s">
        <v>317</v>
      </c>
      <c r="B19" s="73"/>
      <c r="C19" s="76" t="s">
        <v>283</v>
      </c>
    </row>
    <row r="20" ht="15">
      <c r="A20" s="77"/>
    </row>
    <row r="21" spans="1:4" ht="15">
      <c r="A21" s="78" t="s">
        <v>190</v>
      </c>
      <c r="B21" s="79" t="s">
        <v>191</v>
      </c>
      <c r="C21" s="79" t="s">
        <v>192</v>
      </c>
      <c r="D21" s="80"/>
    </row>
    <row r="22" spans="1:4" ht="15">
      <c r="A22" s="81">
        <v>41473</v>
      </c>
      <c r="B22" s="82" t="str">
        <f>IF(ISBLANK($A22),"---",VLOOKUP($B$2,$A$8:$C$19,3,0)&amp;"_"&amp;VLOOKUP($B$4,$A$33:$B$65,2,0)&amp;"_"&amp;VLOOKUP($B$5,$A$68:$B$92,2,0)&amp;"_"&amp;TEXT(DAY($A22),"0#")&amp;TEXT(MONTH($A22),"0#")&amp;TEXT(YEAR($A22)-2000,"0#")&amp;".xls")</f>
        <v>Tool Risk Assessment_COM_hr_180713.xls</v>
      </c>
      <c r="C22" s="83" t="s">
        <v>193</v>
      </c>
      <c r="D22" s="84"/>
    </row>
    <row r="23" spans="1:4" ht="15">
      <c r="A23" s="85">
        <v>41548</v>
      </c>
      <c r="B23" s="86" t="str">
        <f>IF(ISBLANK($A23),"---",VLOOKUP($B$2,$A$8:$C$19,3,0)&amp;"_"&amp;VLOOKUP($B$4,$A$33:$B$65,2,0)&amp;"_"&amp;VLOOKUP($B$5,$A$68:$B$92,2,0)&amp;"_"&amp;TEXT(DAY($A23),"0#")&amp;TEXT(MONTH($A23),"0#")&amp;TEXT(YEAR($A23)-2000,"0#")&amp;".xls")</f>
        <v>Tool Risk Assessment_COM_hr_011013.xls</v>
      </c>
      <c r="C23" s="87" t="s">
        <v>318</v>
      </c>
      <c r="D23" s="88"/>
    </row>
    <row r="24" spans="1:4" ht="15">
      <c r="A24" s="85"/>
      <c r="B24" s="86" t="str">
        <f aca="true" t="shared" si="0" ref="B24:B30">IF(ISBLANK($A24),"---",VLOOKUP($B$2,$A$8:$C$19,3,0)&amp;"_"&amp;VLOOKUP($B$4,$A$33:$B$65,2,0)&amp;"_"&amp;VLOOKUP($B$5,$A$68:$B$92,2,0)&amp;"_"&amp;TEXT(DAY($A24),"0#")&amp;TEXT(MONTH($A24),"0#")&amp;TEXT(YEAR($A24)-2000,"0#")&amp;".xls")</f>
        <v>---</v>
      </c>
      <c r="C24" s="87"/>
      <c r="D24" s="88"/>
    </row>
    <row r="25" spans="1:4" ht="15">
      <c r="A25" s="85"/>
      <c r="B25" s="86" t="str">
        <f t="shared" si="0"/>
        <v>---</v>
      </c>
      <c r="C25" s="86"/>
      <c r="D25" s="88"/>
    </row>
    <row r="26" spans="1:4" ht="15">
      <c r="A26" s="85"/>
      <c r="B26" s="86" t="str">
        <f t="shared" si="0"/>
        <v>---</v>
      </c>
      <c r="C26" s="86"/>
      <c r="D26" s="88"/>
    </row>
    <row r="27" spans="1:4" ht="15">
      <c r="A27" s="85"/>
      <c r="B27" s="86" t="str">
        <f t="shared" si="0"/>
        <v>---</v>
      </c>
      <c r="C27" s="86"/>
      <c r="D27" s="88"/>
    </row>
    <row r="28" spans="1:4" ht="15">
      <c r="A28" s="85"/>
      <c r="B28" s="86" t="str">
        <f t="shared" si="0"/>
        <v>---</v>
      </c>
      <c r="C28" s="86"/>
      <c r="D28" s="88"/>
    </row>
    <row r="29" spans="1:4" ht="15">
      <c r="A29" s="85"/>
      <c r="B29" s="86" t="str">
        <f t="shared" si="0"/>
        <v>---</v>
      </c>
      <c r="C29" s="86"/>
      <c r="D29" s="88"/>
    </row>
    <row r="30" spans="1:4" ht="15">
      <c r="A30" s="89"/>
      <c r="B30" s="90" t="str">
        <f t="shared" si="0"/>
        <v>---</v>
      </c>
      <c r="C30" s="90"/>
      <c r="D30" s="91"/>
    </row>
    <row r="32" ht="15">
      <c r="A32" s="59" t="s">
        <v>163</v>
      </c>
    </row>
    <row r="33" spans="1:2" ht="15">
      <c r="A33" s="92" t="s">
        <v>164</v>
      </c>
      <c r="B33" s="92" t="s">
        <v>194</v>
      </c>
    </row>
    <row r="34" spans="1:2" ht="15">
      <c r="A34" s="92" t="s">
        <v>195</v>
      </c>
      <c r="B34" s="92" t="s">
        <v>196</v>
      </c>
    </row>
    <row r="35" spans="1:2" ht="15">
      <c r="A35" s="92" t="s">
        <v>197</v>
      </c>
      <c r="B35" s="92" t="s">
        <v>112</v>
      </c>
    </row>
    <row r="36" spans="1:2" ht="15">
      <c r="A36" s="92" t="s">
        <v>198</v>
      </c>
      <c r="B36" s="92" t="s">
        <v>113</v>
      </c>
    </row>
    <row r="37" spans="1:2" ht="15">
      <c r="A37" s="92" t="s">
        <v>199</v>
      </c>
      <c r="B37" s="92" t="s">
        <v>114</v>
      </c>
    </row>
    <row r="38" spans="1:2" ht="15">
      <c r="A38" s="92" t="s">
        <v>200</v>
      </c>
      <c r="B38" s="92" t="s">
        <v>115</v>
      </c>
    </row>
    <row r="39" spans="1:2" ht="15">
      <c r="A39" s="92" t="s">
        <v>201</v>
      </c>
      <c r="B39" s="92" t="s">
        <v>116</v>
      </c>
    </row>
    <row r="40" spans="1:2" ht="15">
      <c r="A40" s="92" t="s">
        <v>202</v>
      </c>
      <c r="B40" s="92" t="s">
        <v>117</v>
      </c>
    </row>
    <row r="41" spans="1:2" ht="15">
      <c r="A41" s="92" t="s">
        <v>203</v>
      </c>
      <c r="B41" s="92" t="s">
        <v>118</v>
      </c>
    </row>
    <row r="42" spans="1:2" ht="15">
      <c r="A42" s="92" t="s">
        <v>204</v>
      </c>
      <c r="B42" s="92" t="s">
        <v>119</v>
      </c>
    </row>
    <row r="43" spans="1:2" ht="15">
      <c r="A43" s="92" t="s">
        <v>205</v>
      </c>
      <c r="B43" s="92" t="s">
        <v>120</v>
      </c>
    </row>
    <row r="44" spans="1:2" ht="15">
      <c r="A44" s="92" t="s">
        <v>206</v>
      </c>
      <c r="B44" s="92" t="s">
        <v>121</v>
      </c>
    </row>
    <row r="45" spans="1:2" ht="15">
      <c r="A45" s="92" t="s">
        <v>207</v>
      </c>
      <c r="B45" s="92" t="s">
        <v>122</v>
      </c>
    </row>
    <row r="46" spans="1:2" ht="15">
      <c r="A46" s="92" t="s">
        <v>208</v>
      </c>
      <c r="B46" s="92" t="s">
        <v>123</v>
      </c>
    </row>
    <row r="47" spans="1:2" ht="15">
      <c r="A47" s="92" t="s">
        <v>209</v>
      </c>
      <c r="B47" s="92" t="s">
        <v>124</v>
      </c>
    </row>
    <row r="48" spans="1:2" ht="15">
      <c r="A48" s="92" t="s">
        <v>210</v>
      </c>
      <c r="B48" s="92" t="s">
        <v>211</v>
      </c>
    </row>
    <row r="49" spans="1:2" ht="15">
      <c r="A49" s="92" t="s">
        <v>212</v>
      </c>
      <c r="B49" s="92" t="s">
        <v>125</v>
      </c>
    </row>
    <row r="50" spans="1:2" ht="15">
      <c r="A50" s="92" t="s">
        <v>213</v>
      </c>
      <c r="B50" s="92" t="s">
        <v>126</v>
      </c>
    </row>
    <row r="51" spans="1:2" ht="15">
      <c r="A51" s="92" t="s">
        <v>214</v>
      </c>
      <c r="B51" s="92" t="s">
        <v>127</v>
      </c>
    </row>
    <row r="52" spans="1:2" ht="15">
      <c r="A52" s="92" t="s">
        <v>215</v>
      </c>
      <c r="B52" s="92" t="s">
        <v>128</v>
      </c>
    </row>
    <row r="53" spans="1:2" ht="15">
      <c r="A53" s="92" t="s">
        <v>216</v>
      </c>
      <c r="B53" s="92" t="s">
        <v>129</v>
      </c>
    </row>
    <row r="54" spans="1:2" ht="15">
      <c r="A54" s="92" t="s">
        <v>217</v>
      </c>
      <c r="B54" s="92" t="s">
        <v>130</v>
      </c>
    </row>
    <row r="55" spans="1:2" ht="15">
      <c r="A55" s="92" t="s">
        <v>218</v>
      </c>
      <c r="B55" s="92" t="s">
        <v>131</v>
      </c>
    </row>
    <row r="56" spans="1:2" ht="15">
      <c r="A56" s="92" t="s">
        <v>219</v>
      </c>
      <c r="B56" s="92" t="s">
        <v>132</v>
      </c>
    </row>
    <row r="57" spans="1:2" ht="15">
      <c r="A57" s="92" t="s">
        <v>220</v>
      </c>
      <c r="B57" s="92" t="s">
        <v>133</v>
      </c>
    </row>
    <row r="58" spans="1:2" ht="15">
      <c r="A58" s="92" t="s">
        <v>221</v>
      </c>
      <c r="B58" s="92" t="s">
        <v>134</v>
      </c>
    </row>
    <row r="59" spans="1:2" ht="15">
      <c r="A59" s="92" t="s">
        <v>222</v>
      </c>
      <c r="B59" s="92" t="s">
        <v>135</v>
      </c>
    </row>
    <row r="60" spans="1:2" ht="15">
      <c r="A60" s="92" t="s">
        <v>223</v>
      </c>
      <c r="B60" s="92" t="s">
        <v>136</v>
      </c>
    </row>
    <row r="61" spans="1:2" ht="15">
      <c r="A61" s="92" t="s">
        <v>224</v>
      </c>
      <c r="B61" s="92" t="s">
        <v>137</v>
      </c>
    </row>
    <row r="62" spans="1:2" ht="15">
      <c r="A62" s="92" t="s">
        <v>225</v>
      </c>
      <c r="B62" s="92" t="s">
        <v>138</v>
      </c>
    </row>
    <row r="63" spans="1:2" ht="15">
      <c r="A63" s="92" t="s">
        <v>226</v>
      </c>
      <c r="B63" s="92" t="s">
        <v>139</v>
      </c>
    </row>
    <row r="64" spans="1:2" ht="15">
      <c r="A64" s="92" t="s">
        <v>227</v>
      </c>
      <c r="B64" s="92" t="s">
        <v>140</v>
      </c>
    </row>
    <row r="65" spans="1:2" ht="15">
      <c r="A65" s="92" t="s">
        <v>228</v>
      </c>
      <c r="B65" s="92" t="s">
        <v>141</v>
      </c>
    </row>
    <row r="67" ht="15">
      <c r="A67" s="93" t="s">
        <v>229</v>
      </c>
    </row>
    <row r="68" spans="1:2" ht="15">
      <c r="A68" s="94" t="s">
        <v>230</v>
      </c>
      <c r="B68" s="94" t="s">
        <v>142</v>
      </c>
    </row>
    <row r="69" spans="1:2" ht="15">
      <c r="A69" s="94" t="s">
        <v>231</v>
      </c>
      <c r="B69" s="94" t="s">
        <v>143</v>
      </c>
    </row>
    <row r="70" spans="1:2" ht="15">
      <c r="A70" s="94" t="s">
        <v>232</v>
      </c>
      <c r="B70" s="94" t="s">
        <v>144</v>
      </c>
    </row>
    <row r="71" spans="1:2" ht="15">
      <c r="A71" s="94" t="s">
        <v>233</v>
      </c>
      <c r="B71" s="94" t="s">
        <v>234</v>
      </c>
    </row>
    <row r="72" spans="1:2" ht="15">
      <c r="A72" s="94" t="s">
        <v>235</v>
      </c>
      <c r="B72" s="94" t="s">
        <v>236</v>
      </c>
    </row>
    <row r="73" spans="1:2" ht="15">
      <c r="A73" s="94" t="s">
        <v>237</v>
      </c>
      <c r="B73" s="94" t="s">
        <v>145</v>
      </c>
    </row>
    <row r="74" spans="1:2" ht="15">
      <c r="A74" s="94" t="s">
        <v>238</v>
      </c>
      <c r="B74" s="94" t="s">
        <v>239</v>
      </c>
    </row>
    <row r="75" spans="1:2" ht="15">
      <c r="A75" s="94" t="s">
        <v>240</v>
      </c>
      <c r="B75" s="94" t="s">
        <v>146</v>
      </c>
    </row>
    <row r="76" spans="1:2" ht="15">
      <c r="A76" s="94" t="s">
        <v>166</v>
      </c>
      <c r="B76" s="94" t="s">
        <v>241</v>
      </c>
    </row>
    <row r="77" spans="1:2" ht="15">
      <c r="A77" s="94" t="s">
        <v>242</v>
      </c>
      <c r="B77" s="94" t="s">
        <v>147</v>
      </c>
    </row>
    <row r="78" spans="1:2" ht="15">
      <c r="A78" s="94" t="s">
        <v>243</v>
      </c>
      <c r="B78" s="94" t="s">
        <v>244</v>
      </c>
    </row>
    <row r="79" spans="1:2" ht="15">
      <c r="A79" s="94" t="s">
        <v>245</v>
      </c>
      <c r="B79" s="94" t="s">
        <v>148</v>
      </c>
    </row>
    <row r="80" spans="1:2" ht="15">
      <c r="A80" s="94" t="s">
        <v>246</v>
      </c>
      <c r="B80" s="94" t="s">
        <v>149</v>
      </c>
    </row>
    <row r="81" spans="1:2" ht="15">
      <c r="A81" s="94" t="s">
        <v>247</v>
      </c>
      <c r="B81" s="94" t="s">
        <v>150</v>
      </c>
    </row>
    <row r="82" spans="1:2" ht="15">
      <c r="A82" s="94" t="s">
        <v>248</v>
      </c>
      <c r="B82" s="94" t="s">
        <v>151</v>
      </c>
    </row>
    <row r="83" spans="1:2" ht="15">
      <c r="A83" s="94" t="s">
        <v>249</v>
      </c>
      <c r="B83" s="94" t="s">
        <v>152</v>
      </c>
    </row>
    <row r="84" spans="1:2" ht="15">
      <c r="A84" s="94" t="s">
        <v>250</v>
      </c>
      <c r="B84" s="94" t="s">
        <v>153</v>
      </c>
    </row>
    <row r="85" spans="1:2" ht="15">
      <c r="A85" s="94" t="s">
        <v>251</v>
      </c>
      <c r="B85" s="94" t="s">
        <v>154</v>
      </c>
    </row>
    <row r="86" spans="1:2" ht="15">
      <c r="A86" s="94" t="s">
        <v>252</v>
      </c>
      <c r="B86" s="94" t="s">
        <v>155</v>
      </c>
    </row>
    <row r="87" spans="1:2" ht="15">
      <c r="A87" s="94" t="s">
        <v>253</v>
      </c>
      <c r="B87" s="94" t="s">
        <v>156</v>
      </c>
    </row>
    <row r="88" spans="1:2" ht="15">
      <c r="A88" s="94" t="s">
        <v>254</v>
      </c>
      <c r="B88" s="94" t="s">
        <v>157</v>
      </c>
    </row>
    <row r="89" spans="1:2" ht="15">
      <c r="A89" s="94" t="s">
        <v>255</v>
      </c>
      <c r="B89" s="94" t="s">
        <v>158</v>
      </c>
    </row>
    <row r="90" spans="1:2" ht="15">
      <c r="A90" s="94" t="s">
        <v>256</v>
      </c>
      <c r="B90" s="94" t="s">
        <v>257</v>
      </c>
    </row>
    <row r="91" spans="1:2" ht="15">
      <c r="A91" s="94" t="s">
        <v>258</v>
      </c>
      <c r="B91" s="94" t="s">
        <v>159</v>
      </c>
    </row>
    <row r="92" spans="1:2" ht="15">
      <c r="A92" s="94" t="s">
        <v>259</v>
      </c>
      <c r="B92" s="94" t="s">
        <v>260</v>
      </c>
    </row>
  </sheetData>
  <sheetProtection sheet="1" objects="1" scenarios="1" formatCells="0" formatColumns="0" formatRows="0"/>
  <dataValidations count="4">
    <dataValidation type="list" allowBlank="1" showInputMessage="1" showErrorMessage="1" sqref="B2">
      <formula1>$A$8:$A$19</formula1>
    </dataValidation>
    <dataValidation type="list" allowBlank="1" showInputMessage="1" showErrorMessage="1" sqref="B4">
      <formula1>$A$33:$A$65</formula1>
    </dataValidation>
    <dataValidation type="list" allowBlank="1" showInputMessage="1" showErrorMessage="1" sqref="B5">
      <formula1>$A$68:$A$92</formula1>
    </dataValidation>
    <dataValidation type="list" allowBlank="1" showInputMessage="1" showErrorMessage="1" sqref="B3">
      <formula1>$A$22:$A$30</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52"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Heller</dc:creator>
  <cp:keywords/>
  <dc:description/>
  <cp:lastModifiedBy>Milena Grgić</cp:lastModifiedBy>
  <cp:lastPrinted>2014-03-11T15:07:34Z</cp:lastPrinted>
  <dcterms:created xsi:type="dcterms:W3CDTF">2013-04-23T08:48:10Z</dcterms:created>
  <dcterms:modified xsi:type="dcterms:W3CDTF">2014-12-10T08:04:50Z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