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60" yWindow="180" windowWidth="28170" windowHeight="12225" tabRatio="606" activeTab="0"/>
  </bookViews>
  <sheets>
    <sheet name="Contents" sheetId="1" r:id="rId1"/>
    <sheet name="Guidelines and conditions" sheetId="2" r:id="rId2"/>
    <sheet name="Identification and description" sheetId="3" r:id="rId3"/>
    <sheet name="Emissions overview" sheetId="4" r:id="rId4"/>
    <sheet name="Emissions Data" sheetId="5" r:id="rId5"/>
    <sheet name="Aircraft Data" sheetId="6" r:id="rId6"/>
    <sheet name="MS specific content" sheetId="7" r:id="rId7"/>
    <sheet name="Annex" sheetId="8" r:id="rId8"/>
    <sheet name="EUwideConstants" sheetId="9" state="hidden" r:id="rId9"/>
    <sheet name="MSParameters" sheetId="10" state="hidden" r:id="rId10"/>
    <sheet name="Translations" sheetId="11" state="hidden" r:id="rId11"/>
    <sheet name="VersionDocumentation" sheetId="12" state="hidden" r:id="rId12"/>
  </sheets>
  <externalReferences>
    <externalReference r:id="rId15"/>
  </externalReferences>
  <definedNames>
    <definedName name="_xlnm._FilterDatabase" localSheetId="10" hidden="1">'Translations'!$A$1:$B$839</definedName>
    <definedName name="aviationauthorities">'EUwideConstants'!$A$517:$A$632</definedName>
    <definedName name="BooleanValues">'EUwideConstants'!$A$403:$A$406</definedName>
    <definedName name="CNTR_Commercial">'[1]Identification and description'!$M$68</definedName>
    <definedName name="CNTR_PrimaryMP">'[1]Identification and description'!$M$13</definedName>
    <definedName name="commissiontool">'EUwideConstants'!$A$487:$A$489</definedName>
    <definedName name="CompetentAuthorities">'EUwideConstants'!$A$496:$A$513</definedName>
    <definedName name="DensMethod">'EUwideConstants'!$A$466:$A$469</definedName>
    <definedName name="EUconst_Eligible">'EUwideConstants'!$A$12</definedName>
    <definedName name="EUconst_ErrMsgNumerOfFlights">'EUwideConstants'!$A$16</definedName>
    <definedName name="Euconst_MPReferenceDateTypes">'EUwideConstants'!$A$298:$A$303</definedName>
    <definedName name="Euconst_NA">'EUwideConstants'!$A$395</definedName>
    <definedName name="EUconst_NotEligible">'EUwideConstants'!$A$14</definedName>
    <definedName name="flighttypes">'EUwideConstants'!$A$317:$A$320</definedName>
    <definedName name="freightandmail">'EUwideConstants'!$A$347:$A$349</definedName>
    <definedName name="Frequency">'EUwideConstants'!$A$411:$A$416</definedName>
    <definedName name="indRange">'EUwideConstants'!$A$357:$A$365</definedName>
    <definedName name="Legalstatus">'EUwideConstants'!$A$340:$A$344</definedName>
    <definedName name="ManSys">'EUwideConstants'!$A$368:$A$371</definedName>
    <definedName name="MeasMethod">'EUwideConstants'!$A$460:$A$462</definedName>
    <definedName name="memberstates">'EUwideConstants'!$A$20:$A$51</definedName>
    <definedName name="MSversiontracking">'EUwideConstants'!$A$384:$A$385</definedName>
    <definedName name="NewUpdate">'EUwideConstants'!$A$398:$A$399</definedName>
    <definedName name="notapplicable">'EUwideConstants'!$A$394:$A$395</definedName>
    <definedName name="operationscope">'EUwideConstants'!$A$324:$A$326</definedName>
    <definedName name="operationsscope">'EUwideConstants'!$A$324:$A$326</definedName>
    <definedName name="opstatus">'EUwideConstants'!$A$311:$A$313</definedName>
    <definedName name="parameters">'EUwideConstants'!$A$431:$A$436</definedName>
    <definedName name="passengermass">'EUwideConstants'!$A$352:$A$354</definedName>
    <definedName name="_xlnm.Print_Area" localSheetId="5">'Aircraft Data'!$A$1:$H$64</definedName>
    <definedName name="_xlnm.Print_Area" localSheetId="7">'Annex'!$A$1:$G$98</definedName>
    <definedName name="_xlnm.Print_Area" localSheetId="0">'Contents'!$A$2:$I$51</definedName>
    <definedName name="_xlnm.Print_Area" localSheetId="4">'Emissions Data'!$A$1:$J$121</definedName>
    <definedName name="_xlnm.Print_Area" localSheetId="3">'Emissions overview'!$B$2:$K$143</definedName>
    <definedName name="_xlnm.Print_Area" localSheetId="1">'Guidelines and conditions'!$A$1:$L$93</definedName>
    <definedName name="_xlnm.Print_Area" localSheetId="2">'Identification and description'!$B$2:$K$96</definedName>
    <definedName name="_xlnm.Print_Area" localSheetId="6">'MS specific content'!$A:$J</definedName>
    <definedName name="_xlnm.Print_Area" localSheetId="11">'VersionDocumentation'!$A$1:$E$96</definedName>
    <definedName name="ReportingYears">'EUwideConstants'!$A$2:$A$9</definedName>
    <definedName name="SelectPrimaryInfoSource">'EUwideConstants'!$A$389:$A$390</definedName>
    <definedName name="SourceClass">'EUwideConstants'!$A$454:$A$457</definedName>
    <definedName name="TankDataSource">'EUwideConstants'!$A$415:$A$420</definedName>
    <definedName name="Title">'EUwideConstants'!$A$330:$A$337</definedName>
    <definedName name="TrueFalse">'EUwideConstants'!$A$380:$A$381</definedName>
    <definedName name="UncertThreshold">'EUwideConstants'!$A$439:$A$442</definedName>
    <definedName name="UncertTierResult">'EUwideConstants'!$A$445:$A$448</definedName>
    <definedName name="UncertValue">'EUwideConstants'!$A$480:$A$483</definedName>
    <definedName name="UpliftDataSource">'EUwideConstants'!$A$410:$A$412</definedName>
    <definedName name="worldcountries">'EUwideConstants'!$A$55:$A$293</definedName>
    <definedName name="YesNo">'EUwideConstants'!$A$375:$A$377</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9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<sst xmlns="http://schemas.openxmlformats.org/spreadsheetml/2006/main" count="1306" uniqueCount="1235">
  <si>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</si>
  <si>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</si>
  <si>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</si>
  <si>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</si>
  <si>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</si>
  <si>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</si>
  <si>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</si>
  <si>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</si>
  <si>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</si>
  <si>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</si>
  <si>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</si>
  <si>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</si>
  <si>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</si>
  <si>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</si>
  <si>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</si>
  <si>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</si>
  <si>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</si>
  <si>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</si>
  <si>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</si>
  <si>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</si>
  <si>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</si>
  <si>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</si>
  <si>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</si>
  <si>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</si>
  <si>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</si>
  <si>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</si>
  <si>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</si>
  <si>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</si>
  <si>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</si>
  <si>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</si>
  <si>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</si>
  <si>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</si>
  <si>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</si>
  <si>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</si>
  <si>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</si>
  <si>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</si>
  <si>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</si>
  <si>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</si>
  <si>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</si>
  <si>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</si>
  <si>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</si>
  <si>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</si>
  <si>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</si>
  <si>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</si>
  <si>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</si>
  <si>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</si>
  <si>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</si>
  <si>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</si>
  <si>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</si>
  <si>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</si>
  <si>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</si>
  <si>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</si>
  <si>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</si>
  <si>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</si>
  <si>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</si>
  <si>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</si>
  <si>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</si>
  <si>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</si>
  <si>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</si>
  <si>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</si>
  <si>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</si>
  <si>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</si>
  <si>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</si>
  <si>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</si>
  <si>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</si>
  <si>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</si>
  <si>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</si>
  <si>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</si>
  <si>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</si>
  <si>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</si>
  <si>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</si>
  <si>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</si>
  <si>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</si>
  <si>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</si>
  <si>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</si>
  <si>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</si>
  <si>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</si>
  <si>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</si>
  <si>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</si>
  <si>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</si>
  <si>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</si>
  <si>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</si>
  <si>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</si>
  <si>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</si>
  <si>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</si>
  <si>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</si>
  <si>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</si>
  <si>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</si>
  <si>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</si>
  <si>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</si>
  <si>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</si>
  <si>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</si>
  <si>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</si>
  <si>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</si>
  <si>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</si>
  <si>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</si>
  <si>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</si>
  <si>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</si>
  <si>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</si>
  <si>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</si>
  <si>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</si>
  <si>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</si>
  <si>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</si>
  <si>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</si>
  <si>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</si>
  <si>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</si>
  <si>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</si>
  <si>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</si>
  <si>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</si>
  <si>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</si>
  <si>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</si>
  <si>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</si>
  <si>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</si>
  <si>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</si>
  <si>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</si>
  <si>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</si>
  <si>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</si>
  <si>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</si>
  <si>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</si>
  <si>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</si>
  <si>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</si>
  <si>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</si>
  <si>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</si>
  <si>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</si>
  <si>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</si>
  <si>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</si>
  <si>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</si>
  <si>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</si>
  <si>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</si>
  <si>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</si>
  <si>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</si>
  <si>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</si>
  <si>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</si>
  <si>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</si>
  <si>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</si>
  <si>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</si>
  <si>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</si>
  <si>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</si>
  <si>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</si>
  <si>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</si>
  <si>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</si>
  <si>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</si>
  <si>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</si>
  <si>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</si>
  <si>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</si>
  <si>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</si>
  <si>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</si>
  <si>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</si>
  <si>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</si>
  <si>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</si>
  <si>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</si>
  <si>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</si>
  <si>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</si>
  <si>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</si>
  <si>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</si>
  <si>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</si>
  <si>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</si>
  <si>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</si>
  <si>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</si>
  <si>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</si>
  <si>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</si>
  <si>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</si>
  <si>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</si>
  <si>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</si>
  <si>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</si>
  <si>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</si>
  <si>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</si>
  <si>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</si>
  <si>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</si>
  <si>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</si>
  <si>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</si>
  <si>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</si>
  <si>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</si>
  <si>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</si>
  <si>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</si>
  <si>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</si>
  <si>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</si>
  <si>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</si>
  <si>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</si>
  <si>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</si>
  <si>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</si>
  <si>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</si>
  <si>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</si>
  <si>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</si>
  <si>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</si>
  <si>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</si>
  <si>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</si>
  <si>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</si>
  <si>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</si>
  <si>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</si>
  <si>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</si>
  <si>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</si>
  <si>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</si>
  <si>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</si>
  <si>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</si>
  <si>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</si>
  <si>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</si>
  <si>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</si>
  <si>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</si>
  <si>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</si>
  <si>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</si>
  <si>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</si>
  <si>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</si>
  <si>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</si>
  <si>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</si>
  <si>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</si>
  <si>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</si>
  <si>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</si>
  <si>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</si>
  <si>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</si>
  <si>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</si>
  <si>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</si>
  <si>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</si>
  <si>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</si>
  <si>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</si>
  <si>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</si>
  <si>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</si>
  <si>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</si>
  <si>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</si>
  <si>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</si>
  <si>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</si>
  <si>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</si>
  <si>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</si>
  <si>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</si>
  <si>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</si>
  <si>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</si>
  <si>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</si>
  <si>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</si>
  <si>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</si>
  <si>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</si>
  <si>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</si>
  <si>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</si>
  <si>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</si>
  <si>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</si>
  <si>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</si>
  <si>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</si>
  <si>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</si>
  <si>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</si>
  <si>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</si>
  <si>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</si>
  <si>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</si>
  <si>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</si>
  <si>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</si>
  <si>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</si>
  <si>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</si>
  <si>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</si>
  <si>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</si>
  <si>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</si>
  <si>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</si>
  <si>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</si>
  <si>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</si>
  <si>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</si>
  <si>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</si>
  <si>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</si>
  <si>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</si>
  <si>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</si>
  <si>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</si>
  <si>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</si>
  <si>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</si>
  <si>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</si>
  <si>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</si>
  <si>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</si>
  <si>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</si>
  <si>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</si>
  <si>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</si>
  <si>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</si>
  <si>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</si>
  <si>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</si>
  <si>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</si>
  <si>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</si>
  <si>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</si>
  <si>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</si>
  <si>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</si>
  <si>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</si>
  <si>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</si>
  <si>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</si>
  <si>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</si>
  <si>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</si>
  <si>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</si>
  <si>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</si>
  <si>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</si>
  <si>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</si>
  <si>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</si>
  <si>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</si>
  <si>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</si>
  <si>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</si>
  <si>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</si>
  <si>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</si>
  <si>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</si>
  <si>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</si>
  <si>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</si>
  <si>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</si>
  <si>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</si>
  <si>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</si>
  <si>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</si>
  <si>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</si>
  <si>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</si>
  <si>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</si>
  <si>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</si>
  <si>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</si>
  <si>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</si>
  <si>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</si>
  <si>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</si>
  <si>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</si>
  <si>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</si>
  <si>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</si>
  <si>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</si>
  <si>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</si>
  <si>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</si>
  <si>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</si>
  <si>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</si>
  <si>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</si>
  <si>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</si>
  <si>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</si>
  <si>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</si>
  <si>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</si>
  <si>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</si>
  <si>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</si>
  <si>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</si>
  <si>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</si>
  <si>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</si>
  <si>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</si>
  <si>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</si>
  <si>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</si>
  <si>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</si>
  <si>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</si>
  <si>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</si>
  <si>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</si>
  <si>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</si>
  <si>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</si>
  <si>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</si>
  <si>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</si>
  <si>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</si>
  <si>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</si>
  <si>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</si>
  <si>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</si>
  <si>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</si>
  <si>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</si>
  <si>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</si>
  <si>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</si>
  <si>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</si>
  <si>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</si>
  <si>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</si>
  <si>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</si>
  <si>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</si>
  <si>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</si>
  <si>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</si>
  <si>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</si>
  <si>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</si>
  <si>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</si>
  <si>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</si>
  <si>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</si>
  <si>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</si>
  <si>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</si>
  <si>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</si>
  <si>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</si>
  <si>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</si>
  <si>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</si>
  <si>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</si>
  <si>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</si>
  <si>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</si>
  <si>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</si>
  <si>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</si>
  <si>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</si>
  <si>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</si>
  <si>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</si>
  <si>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</si>
  <si>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</si>
  <si>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</si>
  <si>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</si>
  <si>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</si>
  <si>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</si>
  <si>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</si>
  <si>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</si>
  <si>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</si>
  <si>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</si>
  <si>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</si>
  <si>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</si>
  <si>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</si>
  <si>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</si>
  <si>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</si>
  <si>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</si>
  <si>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</si>
  <si>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</si>
  <si>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</si>
  <si>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</si>
  <si>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</si>
  <si>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</si>
  <si>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</si>
  <si>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</si>
  <si>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</si>
  <si>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</si>
  <si>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</si>
  <si>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</si>
  <si>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</si>
  <si>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</si>
  <si>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</si>
  <si>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</si>
  <si>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</si>
  <si>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</si>
  <si>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</si>
  <si>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</si>
  <si>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</si>
  <si>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</si>
  <si>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</si>
  <si>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</si>
  <si>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</si>
  <si>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</si>
  <si>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</si>
  <si>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</si>
  <si>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</si>
  <si>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</si>
  <si>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</si>
  <si>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</si>
  <si>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</si>
  <si>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</si>
  <si>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</si>
  <si>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</si>
  <si>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</si>
  <si>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</si>
  <si>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</si>
  <si>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</si>
  <si>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</si>
  <si>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</si>
  <si>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</si>
  <si>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</si>
  <si>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</si>
  <si>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</si>
  <si>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</si>
  <si>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</si>
  <si>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</si>
  <si>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</si>
  <si>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</si>
  <si>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</si>
  <si>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</si>
  <si>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</si>
  <si>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</si>
  <si>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</si>
  <si>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</si>
  <si>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</si>
  <si>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</si>
  <si>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</si>
  <si>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</si>
  <si>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</si>
  <si>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</si>
  <si>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</si>
  <si>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</si>
  <si>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</si>
  <si>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</si>
  <si>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</si>
  <si>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</si>
  <si>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</si>
  <si>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</si>
  <si>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</si>
  <si>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</si>
  <si>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</si>
  <si>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</si>
  <si>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</si>
  <si>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</si>
  <si>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</si>
  <si>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</si>
  <si>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</si>
  <si>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</si>
  <si>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</si>
  <si>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</si>
  <si>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</si>
  <si>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</si>
  <si>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</si>
  <si>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</si>
  <si>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</si>
  <si>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</si>
  <si>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</si>
  <si>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</si>
  <si>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</si>
  <si>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</si>
  <si>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</si>
  <si>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</si>
  <si>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</si>
  <si>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</si>
  <si>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</si>
  <si>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</si>
  <si>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</si>
  <si>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</si>
  <si>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</si>
  <si>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</si>
  <si>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</si>
  <si>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</si>
  <si>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</si>
  <si>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</si>
  <si>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</si>
  <si>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</si>
  <si>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</si>
  <si>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</si>
  <si>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</si>
  <si>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</si>
  <si>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</si>
  <si>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</si>
  <si>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</si>
  <si>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</si>
  <si>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</si>
  <si>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</si>
  <si>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</si>
  <si>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</si>
  <si>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</si>
  <si>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</si>
  <si>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</si>
  <si>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</si>
  <si>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</si>
  <si>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</si>
  <si>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</si>
  <si>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</si>
  <si>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</si>
  <si>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</si>
  <si>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</si>
  <si>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</si>
  <si>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</si>
  <si>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</si>
  <si>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</si>
  <si>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</si>
  <si>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</si>
  <si>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</si>
  <si>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</si>
  <si>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</si>
  <si>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</si>
  <si>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</si>
  <si>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</si>
  <si>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</si>
  <si>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</si>
  <si>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</si>
  <si>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</si>
  <si>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</si>
  <si>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</si>
  <si>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</si>
  <si>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</si>
  <si>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</si>
  <si>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</si>
  <si>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</si>
  <si>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</si>
  <si>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</si>
  <si>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</si>
  <si>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</si>
  <si>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</si>
  <si>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</si>
  <si>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</si>
  <si>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</si>
  <si>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</si>
  <si>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</si>
  <si>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</si>
  <si>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</si>
  <si>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</si>
  <si>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</si>
  <si>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</si>
  <si>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</si>
  <si>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</si>
  <si>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</si>
  <si>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</si>
  <si>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</si>
  <si>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</si>
  <si>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</si>
  <si>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</si>
  <si>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</si>
  <si>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</si>
  <si>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</si>
  <si>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</si>
  <si>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</si>
  <si>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</si>
  <si>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</si>
  <si>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</si>
  <si>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</si>
  <si>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</si>
  <si>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</si>
  <si>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</si>
  <si>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</si>
  <si>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</si>
  <si>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</si>
  <si>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</si>
  <si>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</si>
  <si>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</si>
  <si>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</si>
  <si>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</si>
  <si>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</si>
  <si>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</si>
  <si>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</si>
  <si>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</si>
  <si>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</si>
  <si>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</si>
  <si>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</si>
  <si>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</si>
  <si>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</si>
  <si>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</si>
  <si>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</si>
  <si>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</si>
  <si>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</si>
  <si>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</si>
  <si>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</si>
  <si>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</si>
  <si>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</si>
  <si>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</si>
  <si>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</si>
  <si>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</si>
  <si>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</si>
  <si>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</si>
  <si>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</si>
  <si>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</si>
  <si>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</si>
  <si>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</si>
  <si>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</si>
  <si>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</si>
  <si>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</si>
  <si>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</si>
  <si>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</si>
  <si>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</si>
  <si>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</si>
  <si>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</si>
  <si>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</si>
  <si>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</si>
  <si>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</si>
  <si>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</si>
  <si>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</si>
  <si>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</si>
  <si>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</si>
  <si>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</si>
  <si>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</si>
  <si>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</si>
  <si>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</si>
  <si>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</si>
  <si>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</si>
  <si>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</si>
  <si>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</si>
  <si>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</si>
  <si>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</si>
  <si>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</si>
  <si>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</si>
  <si>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</si>
  <si>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</si>
  <si>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</si>
  <si>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</si>
  <si>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</si>
  <si>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</si>
  <si>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</si>
  <si>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</si>
  <si>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</si>
  <si>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</si>
  <si>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</si>
  <si>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</si>
  <si>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</si>
  <si>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</si>
  <si>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</si>
  <si>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</si>
  <si>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</si>
  <si>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</si>
  <si>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</si>
  <si>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</si>
  <si>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</si>
  <si>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</si>
  <si>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</si>
  <si>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</si>
  <si>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</si>
  <si>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</si>
  <si>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</si>
  <si>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</si>
  <si>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</si>
  <si>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</si>
  <si>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</si>
  <si>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</si>
  <si>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</si>
  <si>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</si>
  <si>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</si>
  <si>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</si>
  <si>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</si>
  <si>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</si>
  <si>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</si>
  <si>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</si>
  <si>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</si>
  <si>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</si>
  <si>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</si>
  <si>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</si>
  <si>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</si>
  <si>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</si>
  <si>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</si>
  <si>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</si>
  <si>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</si>
  <si>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</si>
  <si>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</si>
  <si>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</si>
  <si>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</si>
  <si>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</si>
  <si>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</si>
  <si>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</si>
  <si>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</si>
  <si>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</si>
  <si>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</si>
  <si>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</si>
  <si>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</si>
  <si>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</si>
  <si>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</si>
  <si>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</si>
  <si>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</si>
  <si>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</si>
  <si>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</si>
  <si>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</si>
  <si>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</si>
  <si>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</si>
  <si>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</si>
  <si>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</si>
  <si>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</si>
  <si>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</si>
  <si>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</si>
  <si>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</si>
  <si>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</si>
  <si>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</si>
  <si>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</si>
  <si>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</si>
  <si>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</si>
  <si>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</si>
  <si>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</si>
  <si>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</si>
  <si>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</si>
  <si>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</si>
  <si>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</si>
  <si>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</si>
  <si>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</si>
  <si>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</si>
  <si>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</si>
  <si>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</si>
  <si>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</si>
  <si>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</si>
  <si>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</si>
  <si>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</si>
  <si>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</si>
  <si>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</si>
  <si>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</si>
  <si>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</si>
  <si>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</si>
  <si>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</si>
  <si>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</si>
  <si>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</si>
  <si>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</si>
  <si>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</si>
  <si>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</si>
  <si>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</si>
  <si>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</si>
  <si>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</si>
  <si>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</si>
  <si>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</si>
  <si>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</si>
  <si>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</si>
  <si>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</si>
  <si>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</si>
  <si>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</si>
  <si>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</si>
  <si>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</si>
  <si>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</si>
  <si>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</si>
  <si>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</si>
  <si>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</si>
  <si>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</si>
  <si>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</si>
  <si>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</si>
  <si>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</si>
  <si>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</si>
  <si>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</si>
  <si>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</si>
  <si>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</si>
  <si>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</si>
  <si>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</si>
  <si>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</si>
  <si>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</si>
  <si>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</si>
  <si>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</si>
  <si>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</si>
  <si>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</si>
  <si>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</si>
  <si>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</si>
  <si>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</si>
  <si>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</si>
  <si>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</si>
  <si>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</si>
  <si>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</si>
  <si>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</si>
  <si>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</si>
  <si>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</si>
  <si>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</si>
  <si>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</si>
  <si>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</si>
  <si>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</si>
  <si>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</si>
  <si>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</si>
  <si>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</si>
  <si>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</si>
  <si>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</si>
  <si>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</si>
  <si>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</si>
  <si>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</si>
  <si>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</si>
  <si>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</si>
  <si>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</si>
  <si>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</si>
  <si>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</si>
  <si>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</si>
  <si>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</si>
  <si>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</si>
  <si>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</si>
  <si>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</si>
  <si>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</si>
  <si>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</si>
  <si>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</si>
  <si>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</si>
  <si>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</si>
  <si>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</si>
  <si>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</si>
  <si>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</si>
  <si>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</si>
  <si>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</si>
  <si>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</si>
  <si>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</si>
  <si>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</si>
  <si>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</si>
  <si>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</si>
  <si>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</si>
  <si>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</si>
  <si>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</si>
  <si>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</si>
  <si>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</si>
  <si>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</si>
  <si>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</si>
  <si>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</si>
  <si>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</si>
  <si>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</si>
  <si>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</si>
  <si>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</si>
  <si>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</si>
  <si>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</si>
  <si>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</si>
  <si>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</si>
  <si>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</si>
  <si>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</si>
  <si>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</si>
  <si>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</si>
  <si>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</si>
  <si>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</si>
  <si>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</si>
  <si>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</si>
  <si>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</si>
  <si>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</si>
  <si>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</si>
  <si>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</si>
  <si>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</si>
  <si>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</si>
  <si>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</si>
  <si>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</si>
  <si>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</si>
  <si>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</si>
  <si>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</si>
  <si>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</si>
  <si>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</si>
  <si>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</si>
  <si>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</si>
  <si>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</si>
  <si>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</si>
  <si>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</si>
  <si>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</si>
  <si>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</si>
  <si>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</si>
  <si>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</si>
  <si>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</si>
  <si>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</si>
  <si>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</si>
  <si>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</si>
  <si>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</si>
  <si>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</si>
  <si>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</si>
  <si>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</si>
  <si>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</si>
  <si>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</si>
  <si>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</si>
  <si>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</si>
  <si>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</si>
  <si>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</si>
  <si>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</si>
  <si>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</si>
  <si>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</si>
  <si>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</si>
  <si>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</si>
  <si>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</si>
  <si>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</si>
  <si>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</si>
  <si>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</si>
  <si>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</si>
  <si>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</si>
  <si>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</si>
  <si>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</si>
  <si>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</si>
  <si>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</si>
  <si>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</si>
  <si>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</si>
  <si>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</si>
  <si>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</si>
  <si>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</si>
  <si>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</si>
  <si>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</si>
  <si>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</si>
  <si>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</si>
  <si>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</si>
  <si>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</si>
  <si>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</si>
  <si>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</si>
  <si>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</si>
  <si>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</si>
  <si>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</si>
  <si>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</si>
  <si>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</si>
  <si>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</si>
  <si>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</si>
  <si>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</si>
  <si>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</si>
  <si>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</si>
  <si>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</si>
  <si>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</si>
  <si>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</si>
  <si>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</si>
  <si>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</si>
  <si>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</si>
  <si>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</si>
  <si>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</si>
  <si>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</si>
  <si>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</si>
  <si>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</si>
  <si>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</si>
  <si>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</si>
  <si>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</si>
  <si>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</si>
  <si>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</si>
  <si>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</si>
  <si>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</si>
  <si>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</si>
  <si>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</si>
  <si>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</si>
  <si>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</si>
  <si>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</si>
  <si>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</si>
  <si>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</si>
  <si>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</si>
  <si>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</si>
  <si>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</si>
  <si>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</si>
  <si>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</si>
  <si>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</si>
  <si>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</si>
  <si>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</si>
  <si>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</si>
  <si>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</si>
  <si>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</si>
  <si>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</si>
  <si>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</si>
  <si>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</si>
  <si>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</si>
  <si>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</si>
  <si>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</si>
  <si>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</si>
  <si>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</si>
  <si>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</si>
  <si>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</si>
  <si>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</si>
  <si>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</si>
  <si>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</si>
  <si>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</si>
  <si>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</si>
  <si>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</si>
  <si>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</si>
  <si>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</si>
  <si>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</si>
  <si>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</si>
  <si>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</si>
  <si>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</si>
  <si>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</si>
  <si>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</si>
  <si>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</si>
  <si>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</si>
  <si>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</si>
  <si>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</si>
  <si>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</si>
  <si>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</si>
  <si>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</si>
  <si>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</si>
  <si>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</si>
  <si>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</si>
  <si>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</si>
  <si>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</si>
  <si>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</si>
  <si>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</si>
  <si>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</si>
  <si>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</si>
  <si>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</si>
  <si>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</si>
  <si>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</si>
  <si>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</si>
  <si>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</si>
  <si>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</si>
  <si>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</si>
  <si>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</si>
  <si>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</si>
  <si>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</si>
  <si>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</si>
  <si>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</si>
  <si>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</si>
  <si>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</si>
  <si>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</si>
  <si>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</si>
  <si>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</si>
  <si>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</si>
  <si>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</si>
  <si>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</si>
  <si>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</si>
  <si>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</si>
  <si>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</si>
  <si>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</si>
  <si>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</si>
  <si>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</si>
  <si>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</si>
  <si>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</si>
  <si>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</si>
  <si>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</si>
  <si>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</si>
  <si>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</si>
  <si>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</si>
  <si>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</si>
  <si>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</si>
  <si>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</si>
  <si>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</si>
  <si>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</si>
  <si>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</si>
  <si>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</si>
  <si>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</si>
  <si>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</si>
  <si>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</si>
  <si>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</si>
  <si>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</si>
  <si>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</si>
  <si>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</si>
  <si>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</si>
  <si>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</si>
  <si>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</si>
  <si>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</si>
  <si>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</si>
  <si>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</si>
  <si>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</si>
  <si>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</si>
  <si>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</si>
  <si>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</si>
  <si>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</si>
  <si>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</si>
  <si>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</si>
  <si>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</si>
  <si>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</si>
  <si>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</si>
  <si>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</si>
  <si>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</si>
  <si>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</si>
  <si>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</si>
  <si>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</si>
  <si>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</si>
  <si>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</si>
  <si>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</si>
  <si>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</si>
  <si>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</si>
  <si>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</si>
  <si>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</si>
  <si>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</si>
  <si>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</si>
  <si>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</si>
  <si>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</si>
  <si>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</si>
  <si>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</si>
  <si>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</si>
  <si>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</si>
  <si>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</si>
  <si>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</si>
  <si>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</si>
  <si>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</si>
  <si>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</si>
  <si>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</si>
  <si>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</si>
  <si>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</si>
  <si>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</si>
  <si>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</si>
  <si>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</si>
  <si>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</si>
  <si>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</si>
  <si>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</si>
  <si>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</si>
  <si>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</si>
  <si>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</si>
  <si>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</si>
  <si>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</si>
  <si>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</si>
  <si>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</si>
  <si>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</si>
  <si>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</si>
  <si>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</si>
  <si>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</si>
  <si>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</si>
  <si>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</si>
  <si>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</si>
  <si>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</si>
  <si>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Data of approval of the used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</si>
  <si>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</si>
  <si>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</si>
  <si>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</si>
  <si>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</si>
  <si>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</si>
  <si>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</si>
  <si>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</si>
  <si>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</si>
  <si>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</si>
  <si>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</si>
  <si>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</si>
  <si>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</si>
  <si>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</si>
  <si>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</si>
  <si>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</si>
  <si>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</si>
  <si>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</si>
  <si>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</si>
  <si>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</si>
  <si>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</si>
  <si>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</si>
  <si>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</si>
  <si>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</si>
  <si>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</si>
  <si>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</si>
  <si>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</si>
  <si>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</si>
  <si>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</si>
  <si>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</si>
  <si>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</si>
  <si>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</si>
  <si>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</si>
  <si>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</si>
  <si>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</si>
  <si>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</si>
  <si>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</si>
  <si>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</si>
  <si>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</si>
  <si>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</si>
  <si>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</si>
  <si>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</si>
  <si>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</si>
  <si>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</si>
  <si>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</si>
  <si>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</si>
  <si>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</si>
  <si>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</si>
  <si>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</si>
  <si>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</si>
  <si>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</si>
  <si>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</si>
  <si>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</si>
  <si>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</si>
  <si>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</si>
  <si>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</si>
  <si>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</si>
  <si>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</si>
  <si>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</si>
  <si>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</si>
  <si>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</si>
  <si>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</si>
  <si>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</si>
  <si>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</si>
  <si>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</si>
  <si>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</si>
  <si>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</si>
  <si>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</si>
  <si>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</si>
  <si>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</si>
  <si>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</si>
  <si>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</si>
  <si>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</si>
  <si>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</si>
  <si>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</si>
  <si>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</si>
  <si>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Please specify here the data gaps occurred, how surrogate data was determined, and the amount of emissions according to the surrogate data. Note that these data are NOT added to the emissions given in section 5, but must be included in section 5.</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</si>
  <si>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</si>
  <si>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</si>
  <si>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</si>
  <si>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</si>
  <si>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 as well as </t>
    </r>
    <r>
      <rPr>
        <i/>
        <u val="single"/>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</si>
  <si>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</si>
  <si>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</si>
  <si>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</si>
  <si>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</si>
  <si>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val="single"/>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</si>
  <si>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</si>
  <si>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</si>
  <si>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r>
      <t xml:space="preserve">Aircraft operators which are </t>
    </r>
    <r>
      <rPr>
        <b/>
        <i/>
        <u val="single"/>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</si>
  <si>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</si>
  <si>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</si>
  <si>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</si>
  <si>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</si>
  <si>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</si>
  <si>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</si>
  <si>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</si>
  <si>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</si>
  <si>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</si>
  <si>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</si>
  <si>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</si>
  <si>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</si>
  <si>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</si>
  <si>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</si>
  <si>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</si>
  <si>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</si>
  <si>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</si>
  <si>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</si>
  <si>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r>
      <t xml:space="preserve">IMPORTANT NOTE: This total emissions figure is considered the correct figure for the annual emissions. If aggregation in the sheet "Emissions Data" or in the Annex deviates from this figure, make sure that the data in all tables is consistent. 
</t>
    </r>
    <r>
      <rPr>
        <b/>
        <sz val="10"/>
        <color indexed="10"/>
        <rFont val="Arial"/>
        <family val="2"/>
      </rPr>
      <t>This figure should only include emissions to be reported under the EU ETS, i.e. relate to the reduced scope.</t>
    </r>
  </si>
  <si>
    <r>
      <t xml:space="preserve">This is the amount of allowances to be surrendered by the aircraft operator, as calculated in section 5(c). </t>
    </r>
    <r>
      <rPr>
        <i/>
        <sz val="8"/>
        <color indexed="10"/>
        <rFont val="Arial"/>
        <family val="2"/>
      </rPr>
      <t xml:space="preserve">This figure should only include emissions to be reported under the EU ETS, i.e. relate to the reduced scope. </t>
    </r>
  </si>
  <si>
    <t>Please enter here the total emissions related to the full scope.</t>
  </si>
  <si>
    <r>
      <t xml:space="preserve">Small emitters are aircraft operators which operate fewer than 243 flights per period for three consecutive four-month periods and aircraft operators with total annual emissions lower than 25,000 t/ CO2 per year, </t>
    </r>
    <r>
      <rPr>
        <i/>
        <sz val="8"/>
        <color indexed="10"/>
        <rFont val="Arial"/>
        <family val="2"/>
      </rPr>
      <t>related to the EU ETS full scope.</t>
    </r>
  </si>
  <si>
    <t xml:space="preserve">Please note that all figures should only include emissions to be reported under the EU ETS, i.e. relate to the reduced scope. </t>
  </si>
  <si>
    <r>
      <t>Please provide the data (totals during the reporting period,</t>
    </r>
    <r>
      <rPr>
        <b/>
        <sz val="10"/>
        <color indexed="10"/>
        <rFont val="Arial"/>
        <family val="2"/>
      </rPr>
      <t xml:space="preserve"> related to the reduced scope</t>
    </r>
    <r>
      <rPr>
        <b/>
        <sz val="10"/>
        <rFont val="Arial"/>
        <family val="2"/>
      </rPr>
      <t>) in the table below per aerodrome pair.</t>
    </r>
  </si>
  <si>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</si>
  <si>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</si>
  <si>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</si>
  <si>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</si>
  <si>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</si>
  <si>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</si>
  <si>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r>
      <t>Total emissions</t>
    </r>
    <r>
      <rPr>
        <b/>
        <sz val="8"/>
        <rFont val="Arial"/>
        <family val="2"/>
      </rPr>
      <t xml:space="preserve">
[t CO2]</t>
    </r>
  </si>
  <si>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</si>
  <si>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</si>
  <si>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r>
      <t xml:space="preserve">Please report the total number of </t>
    </r>
    <r>
      <rPr>
        <b/>
        <sz val="10"/>
        <color indexed="10"/>
        <rFont val="Arial"/>
        <family val="2"/>
      </rPr>
      <t xml:space="preserve">full scope </t>
    </r>
    <r>
      <rPr>
        <b/>
        <sz val="10"/>
        <rFont val="Arial"/>
        <family val="2"/>
      </rPr>
      <t>flights covered by the EU ETS in each four-month period during the reporting year for which you are the aircraft operator:</t>
    </r>
  </si>
  <si>
    <r>
      <t xml:space="preserve">The following table is used for control purposes only. Please make sure that the totals are consistent with the result of section 5(c). The following sections (b) </t>
    </r>
    <r>
      <rPr>
        <b/>
        <sz val="10"/>
        <color indexed="10"/>
        <rFont val="Arial"/>
        <family val="2"/>
      </rPr>
      <t>and (c)</t>
    </r>
    <r>
      <rPr>
        <b/>
        <sz val="10"/>
        <rFont val="Arial"/>
        <family val="2"/>
      </rPr>
      <t xml:space="preserve"> should be filled without any double counting of emissions.</t>
    </r>
  </si>
  <si>
    <t>Total emissions entered in section 5(c):</t>
  </si>
  <si>
    <r>
      <t xml:space="preserve">Total aggregated CO2 emissions from all flights </t>
    </r>
    <r>
      <rPr>
        <b/>
        <sz val="8"/>
        <color indexed="10"/>
        <rFont val="Arial"/>
        <family val="2"/>
      </rPr>
      <t>relating</t>
    </r>
    <r>
      <rPr>
        <b/>
        <sz val="8"/>
        <rFont val="Arial"/>
        <family val="2"/>
      </rPr>
      <t xml:space="preserve"> </t>
    </r>
    <r>
      <rPr>
        <b/>
        <sz val="8"/>
        <color indexed="10"/>
        <rFont val="Arial"/>
        <family val="2"/>
      </rPr>
      <t xml:space="preserve">to the reduced scope </t>
    </r>
    <r>
      <rPr>
        <b/>
        <sz val="8"/>
        <rFont val="Arial"/>
        <family val="2"/>
      </rPr>
      <t>of the EU ETS Directive (= B + C)</t>
    </r>
  </si>
  <si>
    <t>re-endorsed by CCC</t>
  </si>
  <si>
    <t>This is the final version of the annual emissions report template for aircraft operators, as re-endorsed by the Climate Change Committee by written procedure in December 2015.</t>
  </si>
  <si>
    <t>of which all other intra EEA flights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</si>
</sst>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_ ;[Red]\-#,##0\ "/>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 numFmtId="193" formatCode="#,##0.00_ ;[Red]\-#,##0.00\ "/>
    <numFmt numFmtId="194" formatCode="0.0000%"/>
    <numFmt numFmtId="195" formatCode="#,##0.0_ ;[Red]\-#,##0.0\ "/>
  </numFmts>
  <fonts count="105">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val="single"/>
      <sz val="8"/>
      <color indexed="18"/>
      <name val="Arial"/>
      <family val="2"/>
    </font>
    <font>
      <i/>
      <vertAlign val="subscript"/>
      <sz val="8"/>
      <color indexed="18"/>
      <name val="Arial"/>
      <family val="2"/>
    </font>
    <font>
      <b/>
      <i/>
      <u val="single"/>
      <sz val="8"/>
      <color indexed="18"/>
      <name val="Arial"/>
      <family val="2"/>
    </font>
    <font>
      <i/>
      <sz val="8"/>
      <color indexed="10"/>
      <name val="Arial"/>
      <family val="2"/>
    </font>
    <font>
      <b/>
      <sz val="8"/>
      <color indexed="10"/>
      <name val="Arial"/>
      <family val="2"/>
    </font>
    <font>
      <b/>
      <sz val="12"/>
      <color indexed="10"/>
      <name val="Arial"/>
      <family val="2"/>
    </font>
    <font>
      <i/>
      <u val="single"/>
      <sz val="8"/>
      <color indexed="62"/>
      <name val="Arial"/>
      <family val="2"/>
    </font>
    <font>
      <b/>
      <sz val="8"/>
      <color indexed="62"/>
      <name val="Arial"/>
      <family val="2"/>
    </font>
    <font>
      <sz val="8"/>
      <color indexed="62"/>
      <name val="Arial"/>
      <family val="2"/>
    </font>
    <font>
      <sz val="8"/>
      <color indexed="10"/>
      <name val="Arial"/>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8"/>
      <color rgb="FFFF0000"/>
      <name val="Arial"/>
      <family val="2"/>
    </font>
    <font>
      <b/>
      <sz val="10"/>
      <color rgb="FFFF0000"/>
      <name val="Arial"/>
      <family val="2"/>
    </font>
    <font>
      <sz val="11"/>
      <color rgb="FF000000"/>
      <name val="Calibri"/>
      <family val="2"/>
    </font>
    <font>
      <b/>
      <u val="single"/>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val="single"/>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
      <sz val="10"/>
      <color rgb="FFFF0000"/>
      <name val="Arial"/>
      <family val="2"/>
    </font>
    <font>
      <sz val="10"/>
      <color theme="0"/>
      <name val="Arial"/>
      <family val="2"/>
    </font>
    <font>
      <sz val="8"/>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theme="0"/>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theme="9" tint="0.39998000860214233"/>
        <bgColor indexed="64"/>
      </patternFill>
    </fill>
    <fill>
      <patternFill patternType="lightUp">
        <bgColor indexed="9"/>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right/>
      <top style="thin"/>
      <bottom style="thin"/>
    </border>
    <border>
      <left>
        <color indexed="63"/>
      </left>
      <right>
        <color indexed="63"/>
      </right>
      <top style="hair"/>
      <bottom style="hair"/>
    </border>
    <border>
      <left style="medium"/>
      <right style="medium"/>
      <top style="medium"/>
      <bottom style="medium"/>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top/>
      <bottom style="medium"/>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top style="thin"/>
      <bottom style="medium"/>
    </border>
    <border>
      <left style="thin"/>
      <right/>
      <top style="medium"/>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15" fillId="4" borderId="0" applyNumberFormat="0" applyBorder="0" applyAlignment="0" applyProtection="0"/>
    <xf numFmtId="0" fontId="78"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79"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80" fillId="0" borderId="0" applyNumberFormat="0" applyFill="0" applyBorder="0" applyAlignment="0" applyProtection="0"/>
    <xf numFmtId="0" fontId="81" fillId="0" borderId="11" applyNumberFormat="0" applyFill="0" applyAlignment="0" applyProtection="0"/>
    <xf numFmtId="0" fontId="82" fillId="0" borderId="12" applyNumberFormat="0" applyFill="0" applyAlignment="0" applyProtection="0"/>
    <xf numFmtId="0" fontId="83" fillId="0" borderId="13" applyNumberFormat="0" applyFill="0" applyAlignment="0" applyProtection="0"/>
    <xf numFmtId="0" fontId="83" fillId="0" borderId="0" applyNumberFormat="0" applyFill="0" applyBorder="0" applyAlignment="0" applyProtection="0"/>
    <xf numFmtId="0" fontId="84" fillId="0" borderId="14" applyNumberFormat="0" applyFill="0" applyAlignment="0" applyProtection="0"/>
    <xf numFmtId="0" fontId="25" fillId="0" borderId="0" applyNumberFormat="0" applyFill="0" applyBorder="0" applyAlignment="0" applyProtection="0"/>
    <xf numFmtId="0" fontId="85" fillId="33" borderId="15" applyNumberFormat="0" applyAlignment="0" applyProtection="0"/>
  </cellStyleXfs>
  <cellXfs count="629">
    <xf numFmtId="0" fontId="0" fillId="0" borderId="0" xfId="0" applyAlignment="1">
      <alignment/>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7" fillId="0" borderId="0" xfId="60" applyAlignment="1" applyProtection="1">
      <alignment vertical="top" wrapText="1"/>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44"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9" fillId="0" borderId="0" xfId="0" applyFont="1" applyFill="1" applyAlignment="1" applyProtection="1">
      <alignment vertical="top" wrapText="1"/>
      <protection/>
    </xf>
    <xf numFmtId="0" fontId="39"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17"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6"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44" fillId="34" borderId="0" xfId="0" applyFont="1" applyFill="1" applyAlignment="1" applyProtection="1">
      <alignment horizontal="left" vertical="top"/>
      <protection/>
    </xf>
    <xf numFmtId="0" fontId="43" fillId="34" borderId="0" xfId="60"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6" fillId="0" borderId="38" xfId="69" applyFont="1" applyBorder="1" applyAlignment="1" applyProtection="1">
      <alignment horizontal="center" vertical="top" wrapText="1"/>
      <protection/>
    </xf>
    <xf numFmtId="0" fontId="0" fillId="0" borderId="0" xfId="69" applyAlignment="1" applyProtection="1">
      <alignment vertical="top" wrapText="1"/>
      <protection/>
    </xf>
    <xf numFmtId="0" fontId="0" fillId="36" borderId="0" xfId="0" applyFill="1" applyAlignment="1" applyProtection="1">
      <alignment horizontal="center"/>
      <protection/>
    </xf>
    <xf numFmtId="0" fontId="3" fillId="0" borderId="0" xfId="69" applyFont="1" applyAlignment="1" applyProtection="1">
      <alignment horizontal="left" vertical="top" wrapText="1"/>
      <protection/>
    </xf>
    <xf numFmtId="0" fontId="0" fillId="0" borderId="0" xfId="69" applyProtection="1">
      <alignment/>
      <protection/>
    </xf>
    <xf numFmtId="0" fontId="6" fillId="34" borderId="16" xfId="69" applyFont="1" applyFill="1" applyBorder="1" applyAlignment="1" applyProtection="1">
      <alignment horizontal="center" vertical="top" wrapText="1"/>
      <protection/>
    </xf>
    <xf numFmtId="0" fontId="0" fillId="0" borderId="0" xfId="69" applyFont="1" applyFill="1" applyProtection="1">
      <alignment/>
      <protection/>
    </xf>
    <xf numFmtId="0" fontId="0" fillId="0" borderId="0" xfId="69" applyFill="1" applyProtection="1">
      <alignment/>
      <protection/>
    </xf>
    <xf numFmtId="0" fontId="3" fillId="0" borderId="0" xfId="69" applyFont="1" applyFill="1" applyAlignment="1" applyProtection="1">
      <alignment horizontal="left" vertical="top" wrapText="1"/>
      <protection/>
    </xf>
    <xf numFmtId="0" fontId="3" fillId="0" borderId="0" xfId="69" applyFont="1" applyFill="1" applyAlignment="1" applyProtection="1">
      <alignment vertical="top" wrapText="1"/>
      <protection/>
    </xf>
    <xf numFmtId="0" fontId="3" fillId="0" borderId="0" xfId="69" applyFont="1" applyFill="1" applyProtection="1">
      <alignment/>
      <protection/>
    </xf>
    <xf numFmtId="0" fontId="2" fillId="37" borderId="0" xfId="69" applyFont="1" applyFill="1" applyBorder="1" applyAlignment="1" applyProtection="1">
      <alignment/>
      <protection/>
    </xf>
    <xf numFmtId="0" fontId="0" fillId="34" borderId="0" xfId="69" applyFont="1" applyFill="1" applyAlignment="1" applyProtection="1">
      <alignment vertical="top"/>
      <protection/>
    </xf>
    <xf numFmtId="0" fontId="3" fillId="0" borderId="0" xfId="69" applyFont="1" applyFill="1" applyAlignment="1" applyProtection="1">
      <alignment vertical="top"/>
      <protection/>
    </xf>
    <xf numFmtId="0" fontId="3" fillId="34" borderId="0" xfId="69" applyFont="1" applyFill="1" applyBorder="1" applyAlignment="1" applyProtection="1">
      <alignment vertical="top"/>
      <protection/>
    </xf>
    <xf numFmtId="0" fontId="0" fillId="0" borderId="0" xfId="69" applyNumberFormat="1" applyFont="1" applyFill="1" applyBorder="1" applyAlignment="1" applyProtection="1">
      <alignment horizontal="center" vertical="center"/>
      <protection/>
    </xf>
    <xf numFmtId="0" fontId="9" fillId="34" borderId="0" xfId="69" applyFont="1" applyFill="1" applyAlignment="1" applyProtection="1">
      <alignment horizontal="left" vertical="top"/>
      <protection/>
    </xf>
    <xf numFmtId="0" fontId="3" fillId="34" borderId="0" xfId="69" applyFont="1" applyFill="1" applyAlignment="1" applyProtection="1">
      <alignment horizontal="left" vertical="top" wrapText="1"/>
      <protection/>
    </xf>
    <xf numFmtId="0" fontId="0" fillId="34" borderId="0" xfId="69" applyFont="1" applyFill="1" applyBorder="1" applyAlignment="1" applyProtection="1">
      <alignment horizontal="left" vertical="top"/>
      <protection/>
    </xf>
    <xf numFmtId="0" fontId="6" fillId="0" borderId="0" xfId="69" applyFont="1" applyAlignment="1" applyProtection="1">
      <alignment vertical="top"/>
      <protection/>
    </xf>
    <xf numFmtId="0" fontId="4" fillId="0" borderId="0" xfId="69" applyFont="1" applyProtection="1">
      <alignment/>
      <protection/>
    </xf>
    <xf numFmtId="0" fontId="4" fillId="0" borderId="0" xfId="69" applyFont="1" applyAlignment="1" applyProtection="1">
      <alignment vertical="top" wrapText="1"/>
      <protection/>
    </xf>
    <xf numFmtId="0" fontId="4" fillId="0" borderId="0" xfId="69" applyFont="1" applyFill="1" applyAlignment="1" applyProtection="1">
      <alignment vertical="top" wrapText="1"/>
      <protection/>
    </xf>
    <xf numFmtId="0" fontId="0" fillId="0" borderId="0" xfId="69" applyFont="1" applyFill="1" applyAlignment="1" applyProtection="1">
      <alignment vertical="top"/>
      <protection/>
    </xf>
    <xf numFmtId="0" fontId="0" fillId="0" borderId="0" xfId="69" applyNumberFormat="1" applyFont="1" applyFill="1" applyBorder="1" applyAlignment="1" applyProtection="1">
      <alignment horizontal="left" vertical="top"/>
      <protection/>
    </xf>
    <xf numFmtId="0" fontId="0" fillId="0" borderId="0" xfId="69" applyFill="1" applyAlignment="1" applyProtection="1">
      <alignment wrapText="1"/>
      <protection/>
    </xf>
    <xf numFmtId="0" fontId="32" fillId="34" borderId="0" xfId="69" applyFont="1" applyFill="1" applyAlignment="1" applyProtection="1">
      <alignment vertical="top" wrapText="1"/>
      <protection/>
    </xf>
    <xf numFmtId="0" fontId="31" fillId="34" borderId="0" xfId="69" applyFont="1" applyFill="1" applyAlignment="1" applyProtection="1">
      <alignment vertical="top"/>
      <protection/>
    </xf>
    <xf numFmtId="0" fontId="0" fillId="0" borderId="0" xfId="69" applyFont="1" applyAlignment="1" applyProtection="1">
      <alignment/>
      <protection/>
    </xf>
    <xf numFmtId="0" fontId="31" fillId="0" borderId="0" xfId="69" applyFont="1" applyFill="1" applyAlignment="1" applyProtection="1">
      <alignment vertical="top"/>
      <protection/>
    </xf>
    <xf numFmtId="0" fontId="3" fillId="0" borderId="0" xfId="69" applyFont="1" applyAlignment="1" applyProtection="1">
      <alignment horizontal="left" vertical="top"/>
      <protection/>
    </xf>
    <xf numFmtId="0" fontId="32" fillId="0" borderId="0" xfId="69" applyFont="1" applyAlignment="1" applyProtection="1">
      <alignment vertical="top" wrapText="1"/>
      <protection/>
    </xf>
    <xf numFmtId="0" fontId="0" fillId="0" borderId="0" xfId="69" applyFont="1" applyProtection="1">
      <alignment/>
      <protection/>
    </xf>
    <xf numFmtId="0" fontId="28" fillId="0" borderId="0" xfId="69" applyFont="1" applyProtection="1">
      <alignment/>
      <protection/>
    </xf>
    <xf numFmtId="0" fontId="3" fillId="0" borderId="0" xfId="69" applyFont="1" applyFill="1" applyBorder="1" applyAlignment="1" applyProtection="1">
      <alignment horizontal="left" vertical="top"/>
      <protection/>
    </xf>
    <xf numFmtId="0" fontId="6" fillId="0" borderId="0" xfId="69" applyFont="1" applyFill="1" applyBorder="1" applyAlignment="1" applyProtection="1">
      <alignment horizontal="left" vertical="center"/>
      <protection/>
    </xf>
    <xf numFmtId="0" fontId="3" fillId="0" borderId="0" xfId="69" applyFont="1" applyProtection="1">
      <alignment/>
      <protection/>
    </xf>
    <xf numFmtId="0" fontId="0" fillId="0" borderId="0" xfId="69" applyFont="1" applyAlignment="1" applyProtection="1">
      <alignment vertical="top" wrapText="1"/>
      <protection/>
    </xf>
    <xf numFmtId="0" fontId="6" fillId="0" borderId="38" xfId="69" applyFont="1" applyFill="1" applyBorder="1" applyAlignment="1" applyProtection="1">
      <alignment horizontal="center" vertical="top" wrapText="1"/>
      <protection/>
    </xf>
    <xf numFmtId="0" fontId="2" fillId="37" borderId="0" xfId="69" applyFont="1" applyFill="1" applyBorder="1" applyAlignment="1" applyProtection="1">
      <alignment vertical="top"/>
      <protection/>
    </xf>
    <xf numFmtId="0" fontId="0" fillId="0" borderId="0" xfId="69" applyAlignment="1" applyProtection="1">
      <alignment horizontal="left" vertical="top"/>
      <protection/>
    </xf>
    <xf numFmtId="0" fontId="4" fillId="0" borderId="0" xfId="69" applyFont="1" applyFill="1" applyAlignment="1" applyProtection="1">
      <alignment horizontal="left" vertical="top" wrapText="1"/>
      <protection/>
    </xf>
    <xf numFmtId="0" fontId="0" fillId="0" borderId="38" xfId="69" applyBorder="1" applyAlignment="1" applyProtection="1">
      <alignment horizontal="center" vertical="top"/>
      <protection/>
    </xf>
    <xf numFmtId="0" fontId="24" fillId="0" borderId="39" xfId="70" applyFont="1" applyBorder="1" applyAlignment="1" applyProtection="1">
      <alignment wrapText="1"/>
      <protection/>
    </xf>
    <xf numFmtId="0" fontId="0" fillId="0" borderId="0" xfId="69" applyAlignment="1" applyProtection="1">
      <alignment wrapText="1"/>
      <protection/>
    </xf>
    <xf numFmtId="0" fontId="0" fillId="0" borderId="35" xfId="69" applyBorder="1" applyAlignment="1" applyProtection="1">
      <alignment horizontal="center" vertical="top"/>
      <protection/>
    </xf>
    <xf numFmtId="0" fontId="0" fillId="0" borderId="39" xfId="69" applyBorder="1" applyProtection="1">
      <alignment/>
      <protection/>
    </xf>
    <xf numFmtId="0" fontId="2" fillId="37" borderId="0" xfId="69" applyFont="1" applyFill="1" applyBorder="1" applyAlignment="1" applyProtection="1">
      <alignment horizontal="left"/>
      <protection/>
    </xf>
    <xf numFmtId="0" fontId="6" fillId="30" borderId="38" xfId="69" applyFont="1" applyFill="1" applyBorder="1" applyAlignment="1" applyProtection="1">
      <alignment horizontal="center" vertical="top"/>
      <protection locked="0"/>
    </xf>
    <xf numFmtId="2" fontId="5" fillId="30" borderId="38" xfId="69" applyNumberFormat="1" applyFont="1" applyFill="1" applyBorder="1" applyAlignment="1" applyProtection="1">
      <alignment horizontal="center" vertical="top"/>
      <protection locked="0"/>
    </xf>
    <xf numFmtId="185" fontId="0" fillId="30" borderId="38" xfId="69" applyNumberFormat="1" applyFill="1" applyBorder="1" applyAlignment="1" applyProtection="1">
      <alignment vertical="top"/>
      <protection locked="0"/>
    </xf>
    <xf numFmtId="185" fontId="6" fillId="30" borderId="38" xfId="69" applyNumberFormat="1" applyFont="1" applyFill="1" applyBorder="1" applyAlignment="1" applyProtection="1">
      <alignment vertical="top"/>
      <protection locked="0"/>
    </xf>
    <xf numFmtId="0" fontId="5" fillId="30" borderId="38" xfId="69" applyNumberFormat="1" applyFont="1" applyFill="1" applyBorder="1" applyAlignment="1" applyProtection="1">
      <alignment vertical="top"/>
      <protection locked="0"/>
    </xf>
    <xf numFmtId="185" fontId="53" fillId="30" borderId="38" xfId="69" applyNumberFormat="1" applyFont="1" applyFill="1" applyBorder="1" applyAlignment="1" applyProtection="1">
      <alignment vertical="top"/>
      <protection locked="0"/>
    </xf>
    <xf numFmtId="14" fontId="0" fillId="30" borderId="38" xfId="69" applyNumberFormat="1" applyFill="1" applyBorder="1" applyAlignment="1" applyProtection="1">
      <alignment horizontal="center" vertical="top" wrapText="1"/>
      <protection locked="0"/>
    </xf>
    <xf numFmtId="0" fontId="0" fillId="30" borderId="38" xfId="69" applyNumberFormat="1" applyFont="1" applyFill="1" applyBorder="1" applyAlignment="1" applyProtection="1">
      <alignment vertical="top" wrapText="1"/>
      <protection locked="0"/>
    </xf>
    <xf numFmtId="0" fontId="0" fillId="30" borderId="38" xfId="69" applyFill="1" applyBorder="1" applyAlignment="1" applyProtection="1">
      <alignment vertical="top" wrapText="1"/>
      <protection locked="0"/>
    </xf>
    <xf numFmtId="14" fontId="0" fillId="30" borderId="38" xfId="69" applyNumberFormat="1" applyFont="1" applyFill="1" applyBorder="1" applyAlignment="1" applyProtection="1">
      <alignment horizontal="center" vertical="top" wrapText="1"/>
      <protection locked="0"/>
    </xf>
    <xf numFmtId="0" fontId="0" fillId="30" borderId="37" xfId="69" applyFill="1" applyBorder="1" applyProtection="1">
      <alignment/>
      <protection locked="0"/>
    </xf>
    <xf numFmtId="0" fontId="0" fillId="30" borderId="39" xfId="69" applyFill="1" applyBorder="1" applyProtection="1">
      <alignment/>
      <protection locked="0"/>
    </xf>
    <xf numFmtId="0" fontId="0" fillId="30" borderId="36" xfId="69" applyFill="1" applyBorder="1" applyProtection="1">
      <alignment/>
      <protection locked="0"/>
    </xf>
    <xf numFmtId="0" fontId="0" fillId="30" borderId="34" xfId="69" applyFill="1" applyBorder="1" applyProtection="1">
      <alignment/>
      <protection locked="0"/>
    </xf>
    <xf numFmtId="0" fontId="0" fillId="30" borderId="0" xfId="69" applyFill="1" applyBorder="1" applyProtection="1">
      <alignment/>
      <protection locked="0"/>
    </xf>
    <xf numFmtId="0" fontId="0" fillId="30" borderId="33" xfId="69" applyFill="1" applyBorder="1" applyProtection="1">
      <alignment/>
      <protection locked="0"/>
    </xf>
    <xf numFmtId="0" fontId="0" fillId="30" borderId="31" xfId="69" applyFill="1" applyBorder="1" applyProtection="1">
      <alignment/>
      <protection locked="0"/>
    </xf>
    <xf numFmtId="0" fontId="0" fillId="30" borderId="40" xfId="69" applyFill="1" applyBorder="1" applyProtection="1">
      <alignment/>
      <protection locked="0"/>
    </xf>
    <xf numFmtId="0" fontId="0" fillId="30" borderId="30" xfId="69" applyFill="1" applyBorder="1" applyProtection="1">
      <alignment/>
      <protection locked="0"/>
    </xf>
    <xf numFmtId="0" fontId="0" fillId="0" borderId="38" xfId="69" applyBorder="1" applyAlignment="1" applyProtection="1">
      <alignment/>
      <protection/>
    </xf>
    <xf numFmtId="0" fontId="3" fillId="0" borderId="38" xfId="69" applyFont="1" applyBorder="1" applyAlignment="1" applyProtection="1">
      <alignment/>
      <protection/>
    </xf>
    <xf numFmtId="0" fontId="5" fillId="0" borderId="0" xfId="69" applyFont="1" applyAlignment="1" applyProtection="1">
      <alignment horizontal="center" vertical="top" wrapText="1"/>
      <protection/>
    </xf>
    <xf numFmtId="0" fontId="5" fillId="34" borderId="17" xfId="69" applyFont="1" applyFill="1" applyBorder="1" applyAlignment="1" applyProtection="1">
      <alignment horizontal="center" vertical="top" wrapText="1"/>
      <protection/>
    </xf>
    <xf numFmtId="0" fontId="0" fillId="0" borderId="0" xfId="69" applyAlignment="1" applyProtection="1">
      <alignment vertical="top"/>
      <protection/>
    </xf>
    <xf numFmtId="0" fontId="2" fillId="37" borderId="0" xfId="69" applyFont="1" applyFill="1" applyBorder="1" applyAlignment="1" applyProtection="1">
      <alignment horizontal="left" vertical="top"/>
      <protection/>
    </xf>
    <xf numFmtId="0" fontId="2" fillId="34" borderId="0" xfId="69" applyFont="1" applyFill="1" applyBorder="1" applyAlignment="1" applyProtection="1" quotePrefix="1">
      <alignment horizontal="left" vertical="top"/>
      <protection/>
    </xf>
    <xf numFmtId="185" fontId="0" fillId="0" borderId="0" xfId="69" applyNumberFormat="1" applyAlignment="1" applyProtection="1">
      <alignment/>
      <protection/>
    </xf>
    <xf numFmtId="0" fontId="0" fillId="0" borderId="0" xfId="69" applyAlignment="1" applyProtection="1">
      <alignment/>
      <protection/>
    </xf>
    <xf numFmtId="0" fontId="5" fillId="0" borderId="0" xfId="69" applyFont="1" applyProtection="1">
      <alignment/>
      <protection/>
    </xf>
    <xf numFmtId="185" fontId="5" fillId="34" borderId="38" xfId="69" applyNumberFormat="1" applyFont="1" applyFill="1" applyBorder="1" applyAlignment="1" applyProtection="1">
      <alignment horizontal="right" vertical="center"/>
      <protection/>
    </xf>
    <xf numFmtId="0" fontId="5" fillId="34" borderId="38" xfId="69" applyFont="1" applyFill="1" applyBorder="1" applyAlignment="1" applyProtection="1">
      <alignment horizontal="left" vertical="center"/>
      <protection/>
    </xf>
    <xf numFmtId="0" fontId="5" fillId="34" borderId="0" xfId="69" applyFont="1" applyFill="1" applyAlignment="1" applyProtection="1">
      <alignment vertical="top"/>
      <protection/>
    </xf>
    <xf numFmtId="185" fontId="5" fillId="30" borderId="38" xfId="69" applyNumberFormat="1" applyFont="1" applyFill="1" applyBorder="1" applyAlignment="1" applyProtection="1">
      <alignment horizontal="right" vertical="center"/>
      <protection locked="0"/>
    </xf>
    <xf numFmtId="0" fontId="5" fillId="30" borderId="38" xfId="69" applyFont="1" applyFill="1" applyBorder="1" applyAlignment="1" applyProtection="1">
      <alignment horizontal="left" vertical="center"/>
      <protection locked="0"/>
    </xf>
    <xf numFmtId="0" fontId="5" fillId="0" borderId="0" xfId="69" applyFont="1" applyAlignment="1" applyProtection="1">
      <alignment vertical="top"/>
      <protection/>
    </xf>
    <xf numFmtId="0" fontId="3" fillId="0" borderId="0" xfId="69" applyFont="1" applyAlignment="1" applyProtection="1">
      <alignment vertical="top"/>
      <protection/>
    </xf>
    <xf numFmtId="0" fontId="0" fillId="0" borderId="0" xfId="69" applyFont="1" applyAlignment="1" applyProtection="1">
      <alignment vertical="top"/>
      <protection/>
    </xf>
    <xf numFmtId="0" fontId="6" fillId="0" borderId="0" xfId="69" applyFont="1" applyAlignment="1" applyProtection="1">
      <alignment vertical="top" wrapText="1"/>
      <protection/>
    </xf>
    <xf numFmtId="0" fontId="4" fillId="0" borderId="0" xfId="69" applyFont="1" applyAlignment="1" applyProtection="1">
      <alignment vertical="top"/>
      <protection/>
    </xf>
    <xf numFmtId="0" fontId="5" fillId="0" borderId="0" xfId="69" applyFont="1" applyBorder="1" applyAlignment="1" applyProtection="1">
      <alignment vertical="top" wrapText="1"/>
      <protection/>
    </xf>
    <xf numFmtId="0" fontId="0" fillId="0" borderId="0" xfId="69" applyFill="1" applyAlignment="1" applyProtection="1">
      <alignment vertical="top"/>
      <protection/>
    </xf>
    <xf numFmtId="0" fontId="3" fillId="34" borderId="0" xfId="69" applyFont="1" applyFill="1" applyAlignment="1" applyProtection="1">
      <alignment vertical="top"/>
      <protection/>
    </xf>
    <xf numFmtId="0" fontId="2" fillId="0" borderId="0" xfId="69" applyFont="1" applyFill="1" applyBorder="1" applyAlignment="1" applyProtection="1">
      <alignment horizontal="left"/>
      <protection/>
    </xf>
    <xf numFmtId="0" fontId="0" fillId="0" borderId="0" xfId="69" applyBorder="1" applyAlignment="1" applyProtection="1">
      <alignment horizontal="center"/>
      <protection/>
    </xf>
    <xf numFmtId="0" fontId="0" fillId="0" borderId="0" xfId="69" applyBorder="1" applyProtection="1">
      <alignment/>
      <protection/>
    </xf>
    <xf numFmtId="0" fontId="5" fillId="0" borderId="0" xfId="69" applyFont="1" applyBorder="1" applyProtection="1">
      <alignment/>
      <protection/>
    </xf>
    <xf numFmtId="0" fontId="0" fillId="34" borderId="17" xfId="69" applyNumberFormat="1" applyFont="1" applyFill="1" applyBorder="1" applyAlignment="1" applyProtection="1">
      <alignment vertical="top"/>
      <protection/>
    </xf>
    <xf numFmtId="0" fontId="0" fillId="34" borderId="41" xfId="69" applyNumberFormat="1" applyFont="1" applyFill="1" applyBorder="1" applyAlignment="1" applyProtection="1">
      <alignment vertical="top"/>
      <protection/>
    </xf>
    <xf numFmtId="0" fontId="0" fillId="0" borderId="0" xfId="69" applyAlignment="1" applyProtection="1">
      <alignment vertical="center"/>
      <protection/>
    </xf>
    <xf numFmtId="0" fontId="3" fillId="0" borderId="0" xfId="69" applyFont="1" applyFill="1" applyAlignment="1" applyProtection="1">
      <alignment vertical="center"/>
      <protection/>
    </xf>
    <xf numFmtId="0" fontId="0" fillId="0" borderId="0" xfId="69" applyFont="1" applyAlignment="1" applyProtection="1">
      <alignment vertical="center"/>
      <protection/>
    </xf>
    <xf numFmtId="0" fontId="32" fillId="0" borderId="0" xfId="69" applyFont="1" applyFill="1" applyAlignment="1" applyProtection="1">
      <alignment vertical="top" wrapText="1"/>
      <protection/>
    </xf>
    <xf numFmtId="0" fontId="3" fillId="0" borderId="0" xfId="69" applyFont="1" applyFill="1" applyAlignment="1" applyProtection="1">
      <alignment horizontal="left" vertical="top"/>
      <protection/>
    </xf>
    <xf numFmtId="0" fontId="5" fillId="0" borderId="0" xfId="69" applyNumberFormat="1" applyFont="1" applyFill="1" applyBorder="1" applyAlignment="1" applyProtection="1">
      <alignment horizontal="left" vertical="top"/>
      <protection/>
    </xf>
    <xf numFmtId="0" fontId="3" fillId="34" borderId="0" xfId="69" applyFont="1" applyFill="1" applyBorder="1" applyAlignment="1" applyProtection="1">
      <alignment horizontal="left" vertical="top"/>
      <protection/>
    </xf>
    <xf numFmtId="0" fontId="0" fillId="38" borderId="38" xfId="69" applyFont="1" applyFill="1" applyBorder="1" applyAlignment="1" applyProtection="1">
      <alignment vertical="top"/>
      <protection/>
    </xf>
    <xf numFmtId="185" fontId="5" fillId="39" borderId="38" xfId="69" applyNumberFormat="1" applyFont="1" applyFill="1" applyBorder="1" applyAlignment="1" applyProtection="1">
      <alignment horizontal="center" vertical="top"/>
      <protection/>
    </xf>
    <xf numFmtId="0" fontId="0" fillId="38" borderId="0" xfId="69" applyFill="1" applyAlignment="1" applyProtection="1">
      <alignment vertical="top"/>
      <protection/>
    </xf>
    <xf numFmtId="0" fontId="0" fillId="38" borderId="0" xfId="69" applyFont="1" applyFill="1" applyAlignment="1" applyProtection="1">
      <alignment vertical="top"/>
      <protection/>
    </xf>
    <xf numFmtId="0" fontId="5" fillId="0" borderId="0" xfId="69" applyFont="1" applyBorder="1" applyAlignment="1" applyProtection="1">
      <alignment vertical="top"/>
      <protection/>
    </xf>
    <xf numFmtId="0" fontId="0" fillId="0" borderId="0" xfId="69" applyBorder="1" applyAlignment="1" applyProtection="1">
      <alignment vertical="top"/>
      <protection/>
    </xf>
    <xf numFmtId="0" fontId="0" fillId="0" borderId="0" xfId="69" applyBorder="1" applyAlignment="1" applyProtection="1">
      <alignment horizontal="center" vertical="top"/>
      <protection/>
    </xf>
    <xf numFmtId="0" fontId="0" fillId="38" borderId="29" xfId="69" applyFont="1" applyFill="1" applyBorder="1" applyAlignment="1" applyProtection="1">
      <alignment horizontal="center" vertical="top" wrapText="1"/>
      <protection/>
    </xf>
    <xf numFmtId="0" fontId="0" fillId="38" borderId="35" xfId="69" applyFont="1" applyFill="1" applyBorder="1" applyAlignment="1" applyProtection="1">
      <alignment horizontal="center" vertical="top"/>
      <protection/>
    </xf>
    <xf numFmtId="0" fontId="27" fillId="0" borderId="0" xfId="69" applyFont="1" applyAlignment="1" applyProtection="1">
      <alignment vertical="top"/>
      <protection/>
    </xf>
    <xf numFmtId="0" fontId="0" fillId="0" borderId="0" xfId="69" applyFont="1" applyBorder="1" applyAlignment="1" applyProtection="1">
      <alignment vertical="top"/>
      <protection/>
    </xf>
    <xf numFmtId="0" fontId="59" fillId="0" borderId="0" xfId="69" applyFont="1" applyBorder="1" applyAlignment="1" applyProtection="1">
      <alignment vertical="top"/>
      <protection/>
    </xf>
    <xf numFmtId="0" fontId="0" fillId="38" borderId="0" xfId="69" applyFill="1" applyAlignment="1" applyProtection="1">
      <alignment vertical="top" wrapText="1"/>
      <protection/>
    </xf>
    <xf numFmtId="0" fontId="47" fillId="38" borderId="0" xfId="69" applyFont="1" applyFill="1" applyAlignment="1" applyProtection="1">
      <alignment horizontal="left" vertical="top" wrapText="1"/>
      <protection/>
    </xf>
    <xf numFmtId="0" fontId="61" fillId="34" borderId="42" xfId="69" applyFont="1" applyFill="1" applyBorder="1" applyAlignment="1" applyProtection="1">
      <alignment vertical="top" wrapText="1"/>
      <protection/>
    </xf>
    <xf numFmtId="0" fontId="4" fillId="0" borderId="0" xfId="69" applyFont="1" applyAlignment="1" applyProtection="1">
      <alignment horizontal="left" vertical="top"/>
      <protection/>
    </xf>
    <xf numFmtId="2" fontId="6" fillId="0" borderId="38" xfId="69" applyNumberFormat="1" applyFont="1" applyBorder="1" applyAlignment="1" applyProtection="1">
      <alignment horizontal="center" vertical="top"/>
      <protection/>
    </xf>
    <xf numFmtId="2" fontId="47" fillId="0" borderId="38" xfId="69" applyNumberFormat="1" applyFont="1" applyBorder="1" applyAlignment="1" applyProtection="1">
      <alignment horizontal="center" vertical="top"/>
      <protection/>
    </xf>
    <xf numFmtId="0" fontId="5" fillId="0" borderId="38" xfId="69" applyFont="1" applyBorder="1" applyAlignment="1" applyProtection="1">
      <alignment horizontal="center" vertical="top" wrapText="1"/>
      <protection/>
    </xf>
    <xf numFmtId="0" fontId="0" fillId="38" borderId="0" xfId="69" applyFill="1" applyAlignment="1" applyProtection="1">
      <alignment vertical="center"/>
      <protection/>
    </xf>
    <xf numFmtId="185" fontId="3" fillId="4" borderId="43" xfId="69" applyNumberFormat="1" applyFont="1" applyFill="1" applyBorder="1" applyAlignment="1" applyProtection="1">
      <alignment vertical="center"/>
      <protection/>
    </xf>
    <xf numFmtId="0" fontId="0" fillId="0" borderId="0" xfId="69" applyFont="1" applyFill="1" applyAlignment="1" applyProtection="1">
      <alignment vertical="center"/>
      <protection/>
    </xf>
    <xf numFmtId="0" fontId="0" fillId="38" borderId="0" xfId="69" applyFont="1" applyFill="1" applyAlignment="1" applyProtection="1">
      <alignment vertical="center"/>
      <protection/>
    </xf>
    <xf numFmtId="185" fontId="0" fillId="4" borderId="38" xfId="69" applyNumberFormat="1" applyFont="1" applyFill="1" applyBorder="1" applyAlignment="1" applyProtection="1">
      <alignment vertical="center"/>
      <protection/>
    </xf>
    <xf numFmtId="0" fontId="59" fillId="0" borderId="0" xfId="69" applyFont="1" applyAlignment="1" applyProtection="1">
      <alignment vertical="top"/>
      <protection/>
    </xf>
    <xf numFmtId="0" fontId="6" fillId="0" borderId="16" xfId="69" applyFont="1" applyBorder="1" applyAlignment="1" applyProtection="1">
      <alignment vertical="top"/>
      <protection/>
    </xf>
    <xf numFmtId="0" fontId="5" fillId="0" borderId="41" xfId="69" applyFont="1" applyBorder="1" applyAlignment="1" applyProtection="1">
      <alignment vertical="top"/>
      <protection/>
    </xf>
    <xf numFmtId="0" fontId="6" fillId="0" borderId="38" xfId="69" applyFont="1" applyBorder="1" applyAlignment="1" applyProtection="1">
      <alignment horizontal="center" vertical="top"/>
      <protection/>
    </xf>
    <xf numFmtId="0" fontId="6" fillId="0" borderId="0" xfId="69" applyFont="1" applyAlignment="1" applyProtection="1">
      <alignment horizontal="center" vertical="top" wrapText="1"/>
      <protection/>
    </xf>
    <xf numFmtId="0" fontId="59" fillId="0" borderId="0" xfId="69" applyFont="1" applyFill="1" applyAlignment="1" applyProtection="1">
      <alignment vertical="top"/>
      <protection/>
    </xf>
    <xf numFmtId="0" fontId="5" fillId="0" borderId="16" xfId="69" applyFont="1" applyBorder="1" applyAlignment="1" applyProtection="1">
      <alignment vertical="top"/>
      <protection/>
    </xf>
    <xf numFmtId="185" fontId="0" fillId="0" borderId="0" xfId="69" applyNumberFormat="1" applyFill="1" applyBorder="1" applyAlignment="1" applyProtection="1">
      <alignment vertical="top"/>
      <protection/>
    </xf>
    <xf numFmtId="0" fontId="8" fillId="34" borderId="0" xfId="69" applyNumberFormat="1" applyFont="1" applyFill="1" applyAlignment="1" applyProtection="1">
      <alignment vertical="top"/>
      <protection/>
    </xf>
    <xf numFmtId="0" fontId="0" fillId="0" borderId="0" xfId="69" applyNumberFormat="1" applyAlignment="1" applyProtection="1">
      <alignment vertical="top"/>
      <protection/>
    </xf>
    <xf numFmtId="0" fontId="2" fillId="37" borderId="0" xfId="69" applyNumberFormat="1" applyFont="1" applyFill="1" applyBorder="1" applyAlignment="1" applyProtection="1">
      <alignment vertical="top"/>
      <protection/>
    </xf>
    <xf numFmtId="0" fontId="3" fillId="0" borderId="0" xfId="69" applyNumberFormat="1" applyFont="1" applyAlignment="1" applyProtection="1">
      <alignment vertical="top"/>
      <protection/>
    </xf>
    <xf numFmtId="0" fontId="6" fillId="0" borderId="30" xfId="69" applyNumberFormat="1" applyFont="1" applyBorder="1" applyAlignment="1" applyProtection="1">
      <alignment vertical="top"/>
      <protection/>
    </xf>
    <xf numFmtId="0" fontId="6" fillId="0" borderId="31" xfId="69" applyNumberFormat="1" applyFont="1" applyBorder="1" applyAlignment="1" applyProtection="1">
      <alignment vertical="top"/>
      <protection/>
    </xf>
    <xf numFmtId="0" fontId="6" fillId="0" borderId="38" xfId="69" applyNumberFormat="1" applyFont="1" applyFill="1" applyBorder="1" applyAlignment="1" applyProtection="1">
      <alignment horizontal="center" vertical="top"/>
      <protection/>
    </xf>
    <xf numFmtId="0" fontId="59" fillId="0" borderId="0" xfId="69" applyNumberFormat="1" applyFont="1" applyAlignment="1" applyProtection="1">
      <alignment vertical="top"/>
      <protection/>
    </xf>
    <xf numFmtId="0" fontId="6" fillId="0" borderId="36" xfId="69" applyNumberFormat="1" applyFont="1" applyBorder="1" applyAlignment="1" applyProtection="1">
      <alignment vertical="top"/>
      <protection/>
    </xf>
    <xf numFmtId="0" fontId="6" fillId="0" borderId="37" xfId="69" applyNumberFormat="1" applyFont="1" applyBorder="1" applyAlignment="1" applyProtection="1">
      <alignment vertical="top"/>
      <protection/>
    </xf>
    <xf numFmtId="0" fontId="6" fillId="0" borderId="38" xfId="69" applyNumberFormat="1" applyFont="1" applyFill="1" applyBorder="1" applyAlignment="1" applyProtection="1">
      <alignment horizontal="center" vertical="top" wrapText="1"/>
      <protection/>
    </xf>
    <xf numFmtId="0" fontId="60" fillId="0" borderId="38" xfId="69" applyNumberFormat="1" applyFont="1" applyFill="1" applyBorder="1" applyAlignment="1" applyProtection="1">
      <alignment horizontal="center" vertical="top" wrapText="1"/>
      <protection/>
    </xf>
    <xf numFmtId="0" fontId="6" fillId="0" borderId="38" xfId="69" applyNumberFormat="1" applyFont="1" applyFill="1" applyBorder="1" applyAlignment="1" applyProtection="1">
      <alignment vertical="top"/>
      <protection/>
    </xf>
    <xf numFmtId="0" fontId="0" fillId="0" borderId="0" xfId="69" applyNumberFormat="1" applyAlignment="1" applyProtection="1">
      <alignment horizontal="center" vertical="top"/>
      <protection/>
    </xf>
    <xf numFmtId="0" fontId="4" fillId="0" borderId="0" xfId="69" applyNumberFormat="1" applyFont="1" applyAlignment="1" applyProtection="1">
      <alignment vertical="top"/>
      <protection/>
    </xf>
    <xf numFmtId="0" fontId="6" fillId="0" borderId="16" xfId="69" applyNumberFormat="1" applyFont="1" applyBorder="1" applyAlignment="1" applyProtection="1">
      <alignment vertical="top"/>
      <protection/>
    </xf>
    <xf numFmtId="0" fontId="6" fillId="0" borderId="17" xfId="69" applyNumberFormat="1" applyFont="1" applyBorder="1" applyAlignment="1" applyProtection="1">
      <alignment vertical="top"/>
      <protection/>
    </xf>
    <xf numFmtId="0" fontId="53" fillId="0" borderId="16" xfId="69" applyNumberFormat="1" applyFont="1" applyBorder="1" applyAlignment="1" applyProtection="1">
      <alignment vertical="top"/>
      <protection/>
    </xf>
    <xf numFmtId="0" fontId="0" fillId="0" borderId="17" xfId="69" applyNumberFormat="1" applyFont="1" applyBorder="1" applyAlignment="1" applyProtection="1">
      <alignment vertical="top"/>
      <protection/>
    </xf>
    <xf numFmtId="0" fontId="53" fillId="0" borderId="16" xfId="69" applyNumberFormat="1" applyFont="1" applyFill="1" applyBorder="1" applyAlignment="1" applyProtection="1">
      <alignment vertical="top"/>
      <protection/>
    </xf>
    <xf numFmtId="0" fontId="27" fillId="0" borderId="38" xfId="69" applyNumberFormat="1" applyFont="1" applyBorder="1" applyAlignment="1" applyProtection="1">
      <alignment vertical="top"/>
      <protection/>
    </xf>
    <xf numFmtId="0" fontId="6" fillId="0" borderId="38" xfId="69" applyNumberFormat="1" applyFont="1" applyBorder="1" applyAlignment="1" applyProtection="1">
      <alignment horizontal="center" vertical="top" wrapText="1"/>
      <protection/>
    </xf>
    <xf numFmtId="0" fontId="5" fillId="0" borderId="16" xfId="69" applyNumberFormat="1" applyFont="1" applyFill="1" applyBorder="1" applyAlignment="1" applyProtection="1">
      <alignment vertical="top"/>
      <protection/>
    </xf>
    <xf numFmtId="0" fontId="5" fillId="0" borderId="41" xfId="69" applyNumberFormat="1" applyFont="1" applyFill="1" applyBorder="1" applyAlignment="1" applyProtection="1">
      <alignment vertical="top"/>
      <protection/>
    </xf>
    <xf numFmtId="185" fontId="6" fillId="0" borderId="41" xfId="69" applyNumberFormat="1" applyFont="1" applyFill="1" applyBorder="1" applyAlignment="1" applyProtection="1">
      <alignment vertical="top"/>
      <protection/>
    </xf>
    <xf numFmtId="185" fontId="6" fillId="0" borderId="17" xfId="69" applyNumberFormat="1" applyFont="1" applyFill="1" applyBorder="1" applyAlignment="1" applyProtection="1">
      <alignment vertical="top"/>
      <protection/>
    </xf>
    <xf numFmtId="0" fontId="0" fillId="0" borderId="0" xfId="69" applyNumberFormat="1" applyBorder="1" applyAlignment="1" applyProtection="1">
      <alignment vertical="top"/>
      <protection/>
    </xf>
    <xf numFmtId="0" fontId="27" fillId="0" borderId="40" xfId="69" applyNumberFormat="1" applyFont="1" applyBorder="1" applyAlignment="1" applyProtection="1">
      <alignment vertical="top"/>
      <protection/>
    </xf>
    <xf numFmtId="0" fontId="0" fillId="0" borderId="40" xfId="69" applyNumberFormat="1" applyBorder="1" applyAlignment="1" applyProtection="1">
      <alignment vertical="top"/>
      <protection/>
    </xf>
    <xf numFmtId="0" fontId="27" fillId="0" borderId="0" xfId="69" applyNumberFormat="1" applyFont="1" applyBorder="1" applyAlignment="1" applyProtection="1">
      <alignment vertical="top"/>
      <protection/>
    </xf>
    <xf numFmtId="0" fontId="2" fillId="37" borderId="41" xfId="69" applyFont="1" applyFill="1" applyBorder="1" applyAlignment="1" applyProtection="1">
      <alignment horizontal="left" vertical="top"/>
      <protection/>
    </xf>
    <xf numFmtId="0" fontId="50" fillId="0" borderId="0" xfId="69" applyFont="1" applyFill="1" applyProtection="1">
      <alignment/>
      <protection/>
    </xf>
    <xf numFmtId="0" fontId="0" fillId="0" borderId="0" xfId="0" applyBorder="1" applyAlignment="1" applyProtection="1">
      <alignment horizontal="left" vertical="top" wrapText="1"/>
      <protection/>
    </xf>
    <xf numFmtId="0" fontId="3" fillId="0" borderId="44" xfId="69" applyFont="1" applyBorder="1" applyAlignment="1" applyProtection="1">
      <alignment vertical="top"/>
      <protection/>
    </xf>
    <xf numFmtId="0" fontId="0" fillId="0" borderId="17" xfId="69" applyBorder="1" applyAlignment="1" applyProtection="1">
      <alignment vertical="center"/>
      <protection/>
    </xf>
    <xf numFmtId="193" fontId="6" fillId="36" borderId="38" xfId="69" applyNumberFormat="1" applyFont="1" applyFill="1" applyBorder="1" applyAlignment="1" applyProtection="1">
      <alignment horizontal="center" vertical="top"/>
      <protection/>
    </xf>
    <xf numFmtId="193" fontId="5" fillId="31" borderId="38" xfId="69" applyNumberFormat="1" applyFont="1" applyFill="1" applyBorder="1" applyAlignment="1" applyProtection="1">
      <alignment horizontal="center" vertical="top"/>
      <protection locked="0"/>
    </xf>
    <xf numFmtId="185" fontId="5" fillId="36" borderId="38" xfId="69" applyNumberFormat="1" applyFont="1" applyFill="1" applyBorder="1" applyAlignment="1" applyProtection="1">
      <alignment vertical="top"/>
      <protection/>
    </xf>
    <xf numFmtId="185" fontId="6" fillId="36" borderId="38" xfId="69" applyNumberFormat="1" applyFont="1" applyFill="1" applyBorder="1" applyAlignment="1" applyProtection="1">
      <alignment horizontal="center" vertical="top"/>
      <protection/>
    </xf>
    <xf numFmtId="2" fontId="5" fillId="0" borderId="38" xfId="69" applyNumberFormat="1" applyFont="1" applyBorder="1" applyAlignment="1" applyProtection="1">
      <alignment horizontal="center" vertical="top"/>
      <protection/>
    </xf>
    <xf numFmtId="2" fontId="47" fillId="30" borderId="38" xfId="69" applyNumberFormat="1" applyFont="1" applyFill="1" applyBorder="1" applyAlignment="1" applyProtection="1">
      <alignment horizontal="center" vertical="top"/>
      <protection locked="0"/>
    </xf>
    <xf numFmtId="2" fontId="6" fillId="30" borderId="38" xfId="69" applyNumberFormat="1" applyFont="1" applyFill="1" applyBorder="1" applyAlignment="1" applyProtection="1">
      <alignment horizontal="center" vertical="top"/>
      <protection locked="0"/>
    </xf>
    <xf numFmtId="0" fontId="0" fillId="0" borderId="38" xfId="69" applyBorder="1" applyAlignment="1" applyProtection="1">
      <alignment vertical="center"/>
      <protection/>
    </xf>
    <xf numFmtId="0" fontId="0" fillId="34" borderId="0" xfId="0" applyFill="1" applyBorder="1" applyAlignment="1" applyProtection="1">
      <alignment vertical="top"/>
      <protection/>
    </xf>
    <xf numFmtId="0" fontId="6" fillId="36" borderId="38" xfId="69" applyFont="1" applyFill="1" applyBorder="1" applyAlignment="1" applyProtection="1">
      <alignment horizontal="center" vertical="top"/>
      <protection/>
    </xf>
    <xf numFmtId="0" fontId="0" fillId="38" borderId="0" xfId="69" applyFont="1" applyFill="1" applyAlignment="1" applyProtection="1" quotePrefix="1">
      <alignment vertical="top"/>
      <protection/>
    </xf>
    <xf numFmtId="0" fontId="0" fillId="38" borderId="43" xfId="69" applyFont="1" applyFill="1" applyBorder="1" applyAlignment="1" applyProtection="1">
      <alignment vertical="top"/>
      <protection/>
    </xf>
    <xf numFmtId="0" fontId="86" fillId="36" borderId="38" xfId="69" applyFont="1" applyFill="1" applyBorder="1" applyAlignment="1" applyProtection="1">
      <alignment horizontal="center" vertical="top" wrapText="1"/>
      <protection/>
    </xf>
    <xf numFmtId="0" fontId="86" fillId="36" borderId="29" xfId="69" applyFont="1" applyFill="1" applyBorder="1" applyAlignment="1" applyProtection="1">
      <alignment horizontal="center" vertical="top" wrapText="1"/>
      <protection/>
    </xf>
    <xf numFmtId="0" fontId="0" fillId="36" borderId="0" xfId="0" applyFont="1" applyFill="1" applyAlignment="1" applyProtection="1">
      <alignment/>
      <protection/>
    </xf>
    <xf numFmtId="0" fontId="2" fillId="37" borderId="0" xfId="69" applyNumberFormat="1" applyFont="1" applyFill="1" applyBorder="1" applyAlignment="1" applyProtection="1">
      <alignment horizontal="center" vertical="top"/>
      <protection/>
    </xf>
    <xf numFmtId="0" fontId="3" fillId="34" borderId="38" xfId="69" applyFont="1" applyFill="1" applyBorder="1" applyAlignment="1" applyProtection="1">
      <alignment vertical="top" wrapText="1"/>
      <protection/>
    </xf>
    <xf numFmtId="0" fontId="0" fillId="31" borderId="38" xfId="69" applyFont="1" applyFill="1" applyBorder="1" applyAlignment="1" applyProtection="1">
      <alignment vertical="top" wrapText="1"/>
      <protection locked="0"/>
    </xf>
    <xf numFmtId="185" fontId="6" fillId="36" borderId="38" xfId="69" applyNumberFormat="1" applyFont="1" applyFill="1" applyBorder="1" applyAlignment="1" applyProtection="1">
      <alignment vertical="top"/>
      <protection/>
    </xf>
    <xf numFmtId="185" fontId="6" fillId="36" borderId="38" xfId="69" applyNumberFormat="1" applyFont="1" applyFill="1" applyBorder="1" applyAlignment="1" applyProtection="1" quotePrefix="1">
      <alignment vertical="top"/>
      <protection/>
    </xf>
    <xf numFmtId="185" fontId="0" fillId="4" borderId="38" xfId="69" applyNumberFormat="1" applyFill="1" applyBorder="1" applyAlignment="1" applyProtection="1">
      <alignment vertical="top"/>
      <protection/>
    </xf>
    <xf numFmtId="185" fontId="0" fillId="36" borderId="38" xfId="69" applyNumberFormat="1" applyFill="1" applyBorder="1" applyAlignment="1" applyProtection="1">
      <alignment vertical="top"/>
      <protection/>
    </xf>
    <xf numFmtId="0" fontId="0" fillId="39" borderId="33" xfId="69" applyNumberFormat="1" applyFill="1" applyBorder="1" applyAlignment="1" applyProtection="1">
      <alignment vertical="top"/>
      <protection/>
    </xf>
    <xf numFmtId="185" fontId="27" fillId="36" borderId="38" xfId="69" applyNumberFormat="1" applyFont="1" applyFill="1" applyBorder="1" applyAlignment="1" applyProtection="1">
      <alignment vertical="top"/>
      <protection/>
    </xf>
    <xf numFmtId="185" fontId="6" fillId="39" borderId="38" xfId="69" applyNumberFormat="1" applyFont="1" applyFill="1" applyBorder="1" applyAlignment="1" applyProtection="1">
      <alignment vertical="top"/>
      <protection/>
    </xf>
    <xf numFmtId="0" fontId="3" fillId="31" borderId="38" xfId="69" applyFont="1" applyFill="1" applyBorder="1" applyAlignment="1" applyProtection="1">
      <alignment horizontal="center" vertical="top"/>
      <protection locked="0"/>
    </xf>
    <xf numFmtId="185" fontId="6" fillId="36" borderId="38" xfId="69" applyNumberFormat="1" applyFont="1" applyFill="1" applyBorder="1" applyAlignment="1" applyProtection="1">
      <alignment vertical="center"/>
      <protection/>
    </xf>
    <xf numFmtId="0" fontId="0" fillId="0" borderId="0" xfId="0" applyBorder="1" applyAlignment="1" applyProtection="1">
      <alignment vertical="top"/>
      <protection/>
    </xf>
    <xf numFmtId="0" fontId="30" fillId="0" borderId="0" xfId="0" applyFont="1" applyAlignment="1" applyProtection="1">
      <alignment vertical="top"/>
      <protection/>
    </xf>
    <xf numFmtId="0" fontId="26" fillId="0" borderId="0" xfId="0" applyFont="1" applyAlignment="1" applyProtection="1">
      <alignment horizontal="center" vertical="top"/>
      <protection/>
    </xf>
    <xf numFmtId="0" fontId="0" fillId="34" borderId="0" xfId="0" applyFill="1" applyAlignment="1" applyProtection="1">
      <alignment vertical="top"/>
      <protection/>
    </xf>
    <xf numFmtId="0" fontId="3" fillId="4" borderId="45" xfId="0" applyFont="1" applyFill="1" applyBorder="1" applyAlignment="1" applyProtection="1">
      <alignment horizontal="left" vertical="top"/>
      <protection/>
    </xf>
    <xf numFmtId="0" fontId="0" fillId="4" borderId="46" xfId="0" applyFill="1" applyBorder="1" applyAlignment="1" applyProtection="1">
      <alignment vertical="top"/>
      <protection/>
    </xf>
    <xf numFmtId="0" fontId="0" fillId="4" borderId="47" xfId="0" applyFill="1" applyBorder="1" applyAlignment="1" applyProtection="1">
      <alignment vertical="top"/>
      <protection/>
    </xf>
    <xf numFmtId="0" fontId="3" fillId="4" borderId="44" xfId="0" applyFont="1" applyFill="1" applyBorder="1" applyAlignment="1" applyProtection="1">
      <alignment horizontal="left" vertical="top"/>
      <protection/>
    </xf>
    <xf numFmtId="0" fontId="0" fillId="4" borderId="41" xfId="0" applyFill="1" applyBorder="1" applyAlignment="1" applyProtection="1">
      <alignment vertical="top"/>
      <protection/>
    </xf>
    <xf numFmtId="0" fontId="0" fillId="4" borderId="48" xfId="0" applyFill="1" applyBorder="1" applyAlignment="1" applyProtection="1">
      <alignment vertical="top"/>
      <protection/>
    </xf>
    <xf numFmtId="0" fontId="3" fillId="4" borderId="49" xfId="0" applyFont="1" applyFill="1" applyBorder="1" applyAlignment="1" applyProtection="1">
      <alignment horizontal="left" vertical="top"/>
      <protection/>
    </xf>
    <xf numFmtId="0" fontId="0" fillId="4" borderId="50" xfId="0" applyFill="1" applyBorder="1" applyAlignment="1" applyProtection="1">
      <alignment vertical="top"/>
      <protection/>
    </xf>
    <xf numFmtId="0" fontId="0" fillId="4" borderId="51" xfId="0" applyFill="1" applyBorder="1" applyAlignment="1" applyProtection="1">
      <alignment vertical="top"/>
      <protection/>
    </xf>
    <xf numFmtId="0" fontId="3" fillId="36" borderId="43" xfId="0" applyFont="1" applyFill="1" applyBorder="1" applyAlignment="1" applyProtection="1">
      <alignment horizontal="center" vertical="top"/>
      <protection/>
    </xf>
    <xf numFmtId="0" fontId="3" fillId="34" borderId="0" xfId="0" applyNumberFormat="1" applyFont="1" applyFill="1" applyBorder="1" applyAlignment="1" applyProtection="1">
      <alignment vertical="top"/>
      <protection/>
    </xf>
    <xf numFmtId="0" fontId="8" fillId="4" borderId="24" xfId="0" applyNumberFormat="1" applyFont="1" applyFill="1" applyBorder="1" applyAlignment="1" applyProtection="1">
      <alignment vertical="top"/>
      <protection/>
    </xf>
    <xf numFmtId="0" fontId="35" fillId="34" borderId="0" xfId="0" applyNumberFormat="1" applyFont="1" applyFill="1" applyBorder="1" applyAlignment="1" applyProtection="1">
      <alignment vertical="top"/>
      <protection/>
    </xf>
    <xf numFmtId="0" fontId="62" fillId="4" borderId="17" xfId="0" applyNumberFormat="1" applyFont="1" applyFill="1" applyBorder="1" applyAlignment="1" applyProtection="1">
      <alignment vertical="top"/>
      <protection/>
    </xf>
    <xf numFmtId="0" fontId="0" fillId="0" borderId="52" xfId="0" applyBorder="1" applyAlignment="1" applyProtection="1">
      <alignment vertical="top"/>
      <protection/>
    </xf>
    <xf numFmtId="0" fontId="0" fillId="0" borderId="45" xfId="0" applyBorder="1" applyAlignment="1" applyProtection="1">
      <alignment vertical="top"/>
      <protection/>
    </xf>
    <xf numFmtId="0" fontId="0" fillId="0" borderId="46" xfId="0" applyBorder="1" applyAlignment="1" applyProtection="1">
      <alignment vertical="top"/>
      <protection/>
    </xf>
    <xf numFmtId="0" fontId="0" fillId="0" borderId="44" xfId="0" applyBorder="1" applyAlignment="1" applyProtection="1">
      <alignment vertical="top"/>
      <protection/>
    </xf>
    <xf numFmtId="14" fontId="0" fillId="0" borderId="41" xfId="0" applyNumberFormat="1" applyBorder="1" applyAlignment="1" applyProtection="1">
      <alignment horizontal="left" vertical="top"/>
      <protection/>
    </xf>
    <xf numFmtId="0" fontId="0" fillId="0" borderId="41"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9" xfId="0" applyBorder="1" applyAlignment="1" applyProtection="1">
      <alignment vertical="top"/>
      <protection/>
    </xf>
    <xf numFmtId="0" fontId="0" fillId="0" borderId="50" xfId="0" applyBorder="1" applyAlignment="1" applyProtection="1">
      <alignment vertical="top"/>
      <protection/>
    </xf>
    <xf numFmtId="0" fontId="44" fillId="34" borderId="0" xfId="0" applyFont="1" applyFill="1" applyAlignment="1" applyProtection="1">
      <alignment horizontal="center" vertical="top" wrapText="1"/>
      <protection/>
    </xf>
    <xf numFmtId="0" fontId="44" fillId="34" borderId="0" xfId="0" applyFont="1" applyFill="1" applyAlignment="1" applyProtection="1">
      <alignment vertical="top"/>
      <protection/>
    </xf>
    <xf numFmtId="0" fontId="44" fillId="34" borderId="0" xfId="0" applyFont="1" applyFill="1" applyBorder="1" applyAlignment="1" applyProtection="1">
      <alignment vertical="top"/>
      <protection/>
    </xf>
    <xf numFmtId="0" fontId="51" fillId="34" borderId="0" xfId="0" applyFont="1" applyFill="1" applyAlignment="1" applyProtection="1">
      <alignment/>
      <protection/>
    </xf>
    <xf numFmtId="0" fontId="6" fillId="0" borderId="16"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0" fillId="38" borderId="0" xfId="69" applyFont="1" applyFill="1" applyProtection="1">
      <alignment/>
      <protection/>
    </xf>
    <xf numFmtId="0" fontId="0" fillId="38" borderId="0" xfId="69" applyFill="1" applyProtection="1">
      <alignment/>
      <protection/>
    </xf>
    <xf numFmtId="0" fontId="0" fillId="38" borderId="38" xfId="69" applyFont="1" applyFill="1" applyBorder="1" applyProtection="1">
      <alignment/>
      <protection/>
    </xf>
    <xf numFmtId="0" fontId="57"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54" fillId="35" borderId="0" xfId="0" applyNumberFormat="1" applyFont="1" applyFill="1" applyAlignment="1" applyProtection="1">
      <alignment horizontal="left" vertical="center" wrapText="1"/>
      <protection/>
    </xf>
    <xf numFmtId="0" fontId="4" fillId="34" borderId="0" xfId="69" applyFont="1" applyFill="1" applyAlignment="1" applyProtection="1">
      <alignment horizontal="left" vertical="top" wrapText="1"/>
      <protection/>
    </xf>
    <xf numFmtId="0" fontId="9" fillId="34" borderId="0" xfId="69" applyFont="1" applyFill="1" applyAlignment="1" applyProtection="1">
      <alignment horizontal="left" vertical="top" wrapText="1"/>
      <protection/>
    </xf>
    <xf numFmtId="0" fontId="3" fillId="34" borderId="0" xfId="69" applyFont="1" applyFill="1" applyAlignment="1" applyProtection="1">
      <alignment horizontal="left" vertical="top"/>
      <protection/>
    </xf>
    <xf numFmtId="0" fontId="4" fillId="0" borderId="0" xfId="69" applyFont="1" applyAlignment="1" applyProtection="1">
      <alignment horizontal="left" vertical="top" wrapText="1"/>
      <protection/>
    </xf>
    <xf numFmtId="0" fontId="51" fillId="34" borderId="36" xfId="69" applyFont="1" applyFill="1" applyBorder="1" applyAlignment="1" applyProtection="1">
      <alignment horizontal="left" vertical="top" wrapText="1"/>
      <protection/>
    </xf>
    <xf numFmtId="0" fontId="3" fillId="34" borderId="39" xfId="69" applyFont="1" applyFill="1" applyBorder="1" applyAlignment="1" applyProtection="1">
      <alignment horizontal="left" vertical="top" wrapText="1"/>
      <protection/>
    </xf>
    <xf numFmtId="0" fontId="60" fillId="0" borderId="38" xfId="69" applyNumberFormat="1" applyFont="1" applyBorder="1" applyAlignment="1" applyProtection="1">
      <alignment horizontal="left" vertical="top" wrapText="1" indent="1"/>
      <protection/>
    </xf>
    <xf numFmtId="0" fontId="47" fillId="0" borderId="38" xfId="69" applyNumberFormat="1" applyFont="1" applyBorder="1" applyAlignment="1" applyProtection="1">
      <alignment horizontal="left" vertical="top" wrapText="1" indent="2"/>
      <protection/>
    </xf>
    <xf numFmtId="0" fontId="9" fillId="34" borderId="0" xfId="69"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0" fontId="8" fillId="34" borderId="0" xfId="69"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0" fillId="4" borderId="0" xfId="0" applyFont="1" applyFill="1" applyAlignment="1" applyProtection="1">
      <alignment horizontal="left"/>
      <protection/>
    </xf>
    <xf numFmtId="0" fontId="0" fillId="0" borderId="0" xfId="0" applyAlignment="1" applyProtection="1">
      <alignment horizontal="left" vertical="top"/>
      <protection/>
    </xf>
    <xf numFmtId="0" fontId="3" fillId="34" borderId="0" xfId="0" applyNumberFormat="1" applyFont="1" applyFill="1" applyBorder="1" applyAlignment="1" applyProtection="1">
      <alignment horizontal="left" vertical="top"/>
      <protection/>
    </xf>
    <xf numFmtId="0" fontId="35" fillId="34" borderId="0" xfId="0" applyNumberFormat="1" applyFont="1" applyFill="1" applyBorder="1" applyAlignment="1" applyProtection="1">
      <alignment horizontal="left" vertical="top"/>
      <protection/>
    </xf>
    <xf numFmtId="0" fontId="87" fillId="34" borderId="0" xfId="0" applyNumberFormat="1" applyFont="1" applyFill="1" applyAlignment="1" applyProtection="1">
      <alignment horizontal="left" vertical="top" wrapText="1"/>
      <protection/>
    </xf>
    <xf numFmtId="0" fontId="3" fillId="0" borderId="0" xfId="69" applyFont="1" applyAlignment="1" applyProtection="1">
      <alignment horizontal="left"/>
      <protection/>
    </xf>
    <xf numFmtId="0" fontId="61" fillId="34" borderId="42" xfId="69" applyFont="1" applyFill="1" applyBorder="1" applyAlignment="1" applyProtection="1">
      <alignment horizontal="left" vertical="top" wrapText="1"/>
      <protection/>
    </xf>
    <xf numFmtId="0" fontId="9" fillId="34" borderId="42" xfId="0" applyFont="1" applyFill="1" applyBorder="1" applyAlignment="1" applyProtection="1">
      <alignment horizontal="left" vertical="top" wrapText="1"/>
      <protection/>
    </xf>
    <xf numFmtId="0" fontId="6" fillId="0" borderId="38" xfId="69" applyFont="1" applyBorder="1" applyAlignment="1" applyProtection="1">
      <alignment horizontal="left" vertical="top" wrapText="1"/>
      <protection/>
    </xf>
    <xf numFmtId="0" fontId="5" fillId="0" borderId="38" xfId="69" applyFont="1" applyBorder="1" applyAlignment="1" applyProtection="1">
      <alignment horizontal="left" vertical="top" wrapText="1"/>
      <protection/>
    </xf>
    <xf numFmtId="0" fontId="3" fillId="34" borderId="16" xfId="69" applyFont="1" applyFill="1" applyBorder="1" applyAlignment="1" applyProtection="1">
      <alignment horizontal="left" vertical="top" wrapText="1"/>
      <protection/>
    </xf>
    <xf numFmtId="0" fontId="0" fillId="34" borderId="16" xfId="69" applyFont="1" applyFill="1" applyBorder="1" applyAlignment="1" applyProtection="1">
      <alignment horizontal="left" vertical="top" wrapText="1"/>
      <protection/>
    </xf>
    <xf numFmtId="0" fontId="6" fillId="0" borderId="16" xfId="69" applyFont="1" applyBorder="1" applyAlignment="1" applyProtection="1">
      <alignment horizontal="left" vertical="top" wrapText="1"/>
      <protection/>
    </xf>
    <xf numFmtId="0" fontId="6" fillId="0" borderId="16" xfId="69" applyFont="1" applyBorder="1" applyAlignment="1" applyProtection="1">
      <alignment horizontal="left" vertical="top"/>
      <protection/>
    </xf>
    <xf numFmtId="0" fontId="6" fillId="0" borderId="38" xfId="69" applyFont="1" applyBorder="1" applyAlignment="1" applyProtection="1">
      <alignment horizontal="left" vertical="top"/>
      <protection/>
    </xf>
    <xf numFmtId="0" fontId="5" fillId="0" borderId="16" xfId="69" applyFont="1" applyBorder="1" applyAlignment="1" applyProtection="1">
      <alignment horizontal="left" vertical="top"/>
      <protection/>
    </xf>
    <xf numFmtId="0" fontId="50" fillId="0" borderId="0" xfId="69" applyFont="1" applyAlignment="1" applyProtection="1">
      <alignment horizontal="left" vertical="top" wrapText="1"/>
      <protection/>
    </xf>
    <xf numFmtId="0" fontId="61" fillId="34" borderId="0" xfId="69" applyFont="1" applyFill="1" applyAlignment="1" applyProtection="1">
      <alignment horizontal="left" vertical="top" wrapText="1"/>
      <protection/>
    </xf>
    <xf numFmtId="0" fontId="8" fillId="34" borderId="0" xfId="69" applyNumberFormat="1" applyFont="1" applyFill="1" applyAlignment="1" applyProtection="1">
      <alignment horizontal="left" vertical="top"/>
      <protection/>
    </xf>
    <xf numFmtId="0" fontId="3" fillId="0" borderId="0" xfId="69" applyNumberFormat="1" applyFont="1" applyAlignment="1" applyProtection="1">
      <alignment horizontal="left" vertical="top" wrapText="1"/>
      <protection/>
    </xf>
    <xf numFmtId="0" fontId="6" fillId="0" borderId="38" xfId="69" applyNumberFormat="1" applyFont="1" applyBorder="1" applyAlignment="1" applyProtection="1">
      <alignment horizontal="left" vertical="top"/>
      <protection/>
    </xf>
    <xf numFmtId="0" fontId="6" fillId="0" borderId="38" xfId="69" applyNumberFormat="1" applyFont="1" applyFill="1" applyBorder="1" applyAlignment="1" applyProtection="1">
      <alignment horizontal="left" vertical="top"/>
      <protection/>
    </xf>
    <xf numFmtId="0" fontId="6" fillId="0" borderId="38" xfId="69" applyNumberFormat="1" applyFont="1" applyFill="1" applyBorder="1" applyAlignment="1" applyProtection="1">
      <alignment horizontal="left" vertical="top" wrapText="1"/>
      <protection/>
    </xf>
    <xf numFmtId="0" fontId="60" fillId="0" borderId="38" xfId="69" applyNumberFormat="1" applyFont="1" applyFill="1" applyBorder="1" applyAlignment="1" applyProtection="1">
      <alignment horizontal="left" vertical="top" wrapText="1"/>
      <protection/>
    </xf>
    <xf numFmtId="0" fontId="6" fillId="0" borderId="38" xfId="69" applyNumberFormat="1" applyFont="1" applyBorder="1" applyAlignment="1" applyProtection="1">
      <alignment horizontal="left" vertical="top" wrapText="1"/>
      <protection/>
    </xf>
    <xf numFmtId="0" fontId="0" fillId="0" borderId="0" xfId="69" applyNumberFormat="1" applyAlignment="1" applyProtection="1">
      <alignment horizontal="left" vertical="top"/>
      <protection/>
    </xf>
    <xf numFmtId="0" fontId="4" fillId="0" borderId="0" xfId="69" applyNumberFormat="1" applyFont="1" applyAlignment="1" applyProtection="1">
      <alignment horizontal="left" vertical="top"/>
      <protection/>
    </xf>
    <xf numFmtId="0" fontId="6" fillId="0" borderId="16" xfId="69" applyNumberFormat="1" applyFont="1" applyBorder="1" applyAlignment="1" applyProtection="1">
      <alignment horizontal="left" vertical="top" wrapText="1"/>
      <protection/>
    </xf>
    <xf numFmtId="0" fontId="27" fillId="0" borderId="38" xfId="69" applyNumberFormat="1" applyFont="1" applyBorder="1" applyAlignment="1" applyProtection="1">
      <alignment horizontal="left" vertical="top"/>
      <protection/>
    </xf>
    <xf numFmtId="0" fontId="3" fillId="0" borderId="0" xfId="69" applyNumberFormat="1" applyFont="1" applyFill="1" applyAlignment="1" applyProtection="1">
      <alignment horizontal="left" vertical="top" wrapText="1"/>
      <protection/>
    </xf>
    <xf numFmtId="0" fontId="5" fillId="0" borderId="16" xfId="69" applyNumberFormat="1" applyFont="1" applyFill="1" applyBorder="1" applyAlignment="1" applyProtection="1">
      <alignment horizontal="left" vertical="top"/>
      <protection/>
    </xf>
    <xf numFmtId="0" fontId="3" fillId="0" borderId="0" xfId="69" applyFont="1" applyFill="1" applyBorder="1" applyAlignment="1" applyProtection="1">
      <alignment horizontal="left" vertical="top" wrapText="1"/>
      <protection/>
    </xf>
    <xf numFmtId="0" fontId="6" fillId="0" borderId="29" xfId="69" applyFont="1" applyFill="1" applyBorder="1" applyAlignment="1" applyProtection="1">
      <alignment horizontal="left" vertical="top" wrapText="1"/>
      <protection/>
    </xf>
    <xf numFmtId="0" fontId="6" fillId="0" borderId="16" xfId="69" applyFont="1" applyFill="1" applyBorder="1" applyAlignment="1" applyProtection="1">
      <alignment horizontal="left" vertical="top" wrapText="1"/>
      <protection/>
    </xf>
    <xf numFmtId="0" fontId="6" fillId="0" borderId="38" xfId="69" applyFont="1" applyFill="1" applyBorder="1" applyAlignment="1" applyProtection="1">
      <alignment horizontal="left" vertical="top" wrapText="1"/>
      <protection/>
    </xf>
    <xf numFmtId="0" fontId="3" fillId="0" borderId="0" xfId="69" applyFont="1" applyBorder="1" applyAlignment="1" applyProtection="1">
      <alignment horizontal="left" vertical="top" wrapText="1"/>
      <protection/>
    </xf>
    <xf numFmtId="0" fontId="3" fillId="0" borderId="38" xfId="69" applyFont="1" applyBorder="1" applyAlignment="1" applyProtection="1">
      <alignment horizontal="left"/>
      <protection/>
    </xf>
    <xf numFmtId="0" fontId="0" fillId="36" borderId="0" xfId="0" applyFont="1" applyFill="1" applyAlignment="1" applyProtection="1">
      <alignment horizontal="left"/>
      <protection/>
    </xf>
    <xf numFmtId="0" fontId="0" fillId="31" borderId="17" xfId="69" applyFont="1" applyFill="1" applyBorder="1" applyAlignment="1" applyProtection="1">
      <alignment vertical="top" wrapText="1"/>
      <protection locked="0"/>
    </xf>
    <xf numFmtId="0" fontId="3" fillId="34" borderId="38" xfId="0" applyFont="1" applyFill="1" applyBorder="1" applyAlignment="1" applyProtection="1">
      <alignment vertical="top" wrapText="1"/>
      <protection/>
    </xf>
    <xf numFmtId="0" fontId="88" fillId="36" borderId="0" xfId="0" applyFont="1" applyFill="1" applyAlignment="1" applyProtection="1">
      <alignment vertical="center"/>
      <protection/>
    </xf>
    <xf numFmtId="0" fontId="89" fillId="0" borderId="0" xfId="0" applyFont="1" applyAlignment="1" applyProtection="1">
      <alignment vertical="center" wrapText="1"/>
      <protection/>
    </xf>
    <xf numFmtId="0" fontId="8" fillId="40"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0" fillId="0" borderId="5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8" fillId="0" borderId="0" xfId="0" applyFont="1" applyAlignment="1" applyProtection="1">
      <alignment vertical="center" wrapText="1"/>
      <protection/>
    </xf>
    <xf numFmtId="0" fontId="35" fillId="40" borderId="0" xfId="0" applyFont="1" applyFill="1" applyAlignment="1" applyProtection="1">
      <alignment vertical="center" wrapText="1"/>
      <protection/>
    </xf>
    <xf numFmtId="0" fontId="90" fillId="0" borderId="0" xfId="0" applyFont="1" applyAlignment="1" applyProtection="1">
      <alignment vertical="center" wrapText="1"/>
      <protection/>
    </xf>
    <xf numFmtId="0" fontId="0" fillId="41" borderId="55" xfId="0" applyFont="1" applyFill="1" applyBorder="1" applyAlignment="1" applyProtection="1">
      <alignment vertical="center" wrapText="1"/>
      <protection/>
    </xf>
    <xf numFmtId="0" fontId="37" fillId="0" borderId="0" xfId="0" applyFont="1" applyAlignment="1" applyProtection="1">
      <alignment vertical="center" wrapText="1"/>
      <protection/>
    </xf>
    <xf numFmtId="0" fontId="0" fillId="41" borderId="0" xfId="0" applyFont="1" applyFill="1" applyAlignment="1" applyProtection="1">
      <alignment vertical="center" wrapText="1"/>
      <protection/>
    </xf>
    <xf numFmtId="0" fontId="39" fillId="0" borderId="0" xfId="0" applyFont="1" applyAlignment="1" applyProtection="1">
      <alignment vertical="center" wrapText="1"/>
      <protection/>
    </xf>
    <xf numFmtId="0" fontId="3" fillId="40" borderId="0" xfId="0" applyFont="1" applyFill="1" applyAlignment="1" applyProtection="1">
      <alignment vertical="center" wrapText="1"/>
      <protection/>
    </xf>
    <xf numFmtId="0" fontId="91" fillId="40" borderId="0" xfId="0" applyFont="1" applyFill="1" applyAlignment="1" applyProtection="1">
      <alignment vertical="center" wrapText="1"/>
      <protection/>
    </xf>
    <xf numFmtId="0" fontId="92" fillId="40" borderId="52" xfId="0" applyFont="1" applyFill="1" applyBorder="1" applyAlignment="1" applyProtection="1">
      <alignment vertical="center" wrapText="1"/>
      <protection/>
    </xf>
    <xf numFmtId="0" fontId="93" fillId="42" borderId="0" xfId="0" applyFont="1" applyFill="1" applyAlignment="1" applyProtection="1">
      <alignment vertical="center" wrapText="1"/>
      <protection/>
    </xf>
    <xf numFmtId="0" fontId="94" fillId="40" borderId="0" xfId="0" applyFont="1" applyFill="1" applyAlignment="1" applyProtection="1">
      <alignment vertical="center" wrapText="1"/>
      <protection/>
    </xf>
    <xf numFmtId="0" fontId="6" fillId="40" borderId="22" xfId="0" applyFont="1" applyFill="1" applyBorder="1" applyAlignment="1" applyProtection="1">
      <alignment vertical="center" wrapText="1"/>
      <protection/>
    </xf>
    <xf numFmtId="0" fontId="6" fillId="40" borderId="54" xfId="0" applyFont="1" applyFill="1" applyBorder="1" applyAlignment="1" applyProtection="1">
      <alignment vertical="center" wrapText="1"/>
      <protection/>
    </xf>
    <xf numFmtId="0" fontId="95" fillId="40" borderId="0" xfId="0" applyFont="1" applyFill="1" applyAlignment="1" applyProtection="1">
      <alignment vertical="center" wrapText="1"/>
      <protection/>
    </xf>
    <xf numFmtId="0" fontId="66" fillId="0" borderId="0" xfId="0" applyFont="1" applyAlignment="1" applyProtection="1">
      <alignment vertical="top" wrapText="1"/>
      <protection/>
    </xf>
    <xf numFmtId="0" fontId="96" fillId="40" borderId="0" xfId="0" applyFont="1" applyFill="1" applyAlignment="1" applyProtection="1">
      <alignment vertical="center" wrapText="1"/>
      <protection/>
    </xf>
    <xf numFmtId="0" fontId="27" fillId="40" borderId="0" xfId="0" applyFont="1" applyFill="1" applyAlignment="1" applyProtection="1">
      <alignment vertical="center" wrapText="1"/>
      <protection/>
    </xf>
    <xf numFmtId="0" fontId="6" fillId="0" borderId="0" xfId="0" applyFont="1" applyAlignment="1" applyProtection="1">
      <alignment vertical="center" wrapText="1"/>
      <protection/>
    </xf>
    <xf numFmtId="0" fontId="97" fillId="40" borderId="0" xfId="0" applyFont="1" applyFill="1" applyAlignment="1" applyProtection="1">
      <alignment vertical="center" wrapText="1"/>
      <protection/>
    </xf>
    <xf numFmtId="0" fontId="98" fillId="40" borderId="0" xfId="0" applyFont="1" applyFill="1" applyAlignment="1" applyProtection="1">
      <alignment vertical="center" wrapText="1"/>
      <protection/>
    </xf>
    <xf numFmtId="0" fontId="3" fillId="40" borderId="52" xfId="0" applyFont="1" applyFill="1" applyBorder="1" applyAlignment="1" applyProtection="1">
      <alignment vertical="center" wrapText="1"/>
      <protection/>
    </xf>
    <xf numFmtId="0" fontId="97" fillId="0" borderId="0" xfId="0" applyFont="1" applyAlignment="1" applyProtection="1">
      <alignment vertical="center" wrapText="1"/>
      <protection/>
    </xf>
    <xf numFmtId="0" fontId="6" fillId="0" borderId="22" xfId="0" applyFont="1" applyBorder="1" applyAlignment="1" applyProtection="1">
      <alignment vertical="center" wrapText="1"/>
      <protection/>
    </xf>
    <xf numFmtId="0" fontId="6" fillId="0" borderId="54" xfId="0" applyFont="1" applyBorder="1" applyAlignment="1" applyProtection="1">
      <alignment vertical="center" wrapText="1"/>
      <protection/>
    </xf>
    <xf numFmtId="0" fontId="6" fillId="0" borderId="56" xfId="0" applyFont="1" applyBorder="1" applyAlignment="1" applyProtection="1">
      <alignment vertical="center" wrapText="1"/>
      <protection/>
    </xf>
    <xf numFmtId="0" fontId="99" fillId="40" borderId="0" xfId="0" applyFont="1" applyFill="1" applyAlignment="1" applyProtection="1">
      <alignment vertical="center" wrapText="1"/>
      <protection/>
    </xf>
    <xf numFmtId="0" fontId="100" fillId="40" borderId="0" xfId="0" applyFont="1" applyFill="1" applyAlignment="1" applyProtection="1">
      <alignment vertical="center" wrapText="1"/>
      <protection/>
    </xf>
    <xf numFmtId="0" fontId="94" fillId="0" borderId="52"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4" xfId="0" applyFont="1" applyBorder="1" applyAlignment="1" applyProtection="1">
      <alignment vertical="center" wrapText="1"/>
      <protection/>
    </xf>
    <xf numFmtId="0" fontId="97" fillId="40" borderId="52" xfId="0" applyFont="1" applyFill="1" applyBorder="1" applyAlignment="1" applyProtection="1">
      <alignment vertical="center" wrapText="1"/>
      <protection/>
    </xf>
    <xf numFmtId="0" fontId="47" fillId="0" borderId="52" xfId="0" applyFont="1" applyBorder="1" applyAlignment="1" applyProtection="1">
      <alignment vertical="center" wrapText="1"/>
      <protection/>
    </xf>
    <xf numFmtId="0" fontId="47" fillId="40" borderId="0" xfId="0" applyFont="1" applyFill="1" applyAlignment="1" applyProtection="1">
      <alignment vertical="center" wrapText="1"/>
      <protection/>
    </xf>
    <xf numFmtId="0" fontId="34" fillId="0" borderId="22" xfId="0" applyFont="1" applyBorder="1" applyAlignment="1" applyProtection="1">
      <alignment vertical="center" wrapText="1"/>
      <protection/>
    </xf>
    <xf numFmtId="0" fontId="6" fillId="0" borderId="57" xfId="0" applyFont="1" applyBorder="1" applyAlignment="1" applyProtection="1">
      <alignment vertical="center" wrapText="1"/>
      <protection/>
    </xf>
    <xf numFmtId="0" fontId="6" fillId="0" borderId="55" xfId="0" applyFont="1" applyBorder="1" applyAlignment="1" applyProtection="1">
      <alignment vertical="center" wrapText="1"/>
      <protection/>
    </xf>
    <xf numFmtId="0" fontId="6" fillId="0" borderId="43" xfId="0" applyFont="1" applyBorder="1" applyAlignment="1" applyProtection="1">
      <alignment vertical="center" wrapText="1"/>
      <protection/>
    </xf>
    <xf numFmtId="0" fontId="6" fillId="40" borderId="56" xfId="0" applyFont="1" applyFill="1" applyBorder="1" applyAlignment="1" applyProtection="1">
      <alignment vertical="center" wrapText="1"/>
      <protection/>
    </xf>
    <xf numFmtId="0" fontId="6" fillId="0" borderId="58" xfId="0" applyFont="1" applyBorder="1" applyAlignment="1" applyProtection="1">
      <alignment vertical="center" wrapText="1"/>
      <protection/>
    </xf>
    <xf numFmtId="0" fontId="0" fillId="0" borderId="52"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95" fillId="0" borderId="0" xfId="0" applyFont="1" applyAlignment="1" applyProtection="1">
      <alignment vertical="center" wrapText="1"/>
      <protection/>
    </xf>
    <xf numFmtId="0" fontId="92" fillId="40" borderId="0" xfId="0" applyFont="1" applyFill="1" applyAlignment="1" applyProtection="1">
      <alignment vertical="center" wrapText="1"/>
      <protection/>
    </xf>
    <xf numFmtId="0" fontId="34" fillId="40" borderId="22" xfId="0" applyFont="1" applyFill="1" applyBorder="1" applyAlignment="1" applyProtection="1">
      <alignment vertical="center" wrapText="1"/>
      <protection/>
    </xf>
    <xf numFmtId="0" fontId="34" fillId="40" borderId="54" xfId="0" applyFont="1" applyFill="1" applyBorder="1" applyAlignment="1" applyProtection="1">
      <alignment vertical="center" wrapText="1"/>
      <protection/>
    </xf>
    <xf numFmtId="0" fontId="5" fillId="40" borderId="54" xfId="0" applyFont="1" applyFill="1" applyBorder="1" applyAlignment="1" applyProtection="1">
      <alignment vertical="center" wrapText="1"/>
      <protection/>
    </xf>
    <xf numFmtId="0" fontId="34" fillId="40" borderId="59" xfId="0" applyFont="1" applyFill="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2" xfId="0" applyFont="1" applyFill="1" applyBorder="1" applyAlignment="1" applyProtection="1">
      <alignment vertical="center" wrapText="1"/>
      <protection/>
    </xf>
    <xf numFmtId="0" fontId="88"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5" fillId="0" borderId="0" xfId="0" applyFont="1" applyAlignment="1" applyProtection="1">
      <alignment vertical="center" wrapText="1"/>
      <protection/>
    </xf>
    <xf numFmtId="0" fontId="3" fillId="0" borderId="52" xfId="0" applyFont="1" applyBorder="1" applyAlignment="1" applyProtection="1">
      <alignment vertical="center" wrapText="1"/>
      <protection/>
    </xf>
    <xf numFmtId="0" fontId="101" fillId="38" borderId="0" xfId="0" applyFont="1" applyFill="1" applyAlignment="1" applyProtection="1">
      <alignment vertical="center" wrapText="1"/>
      <protection/>
    </xf>
    <xf numFmtId="0" fontId="24" fillId="0" borderId="39" xfId="70" applyFont="1" applyBorder="1" applyAlignment="1" applyProtection="1">
      <alignment horizontal="center" vertical="top"/>
      <protection/>
    </xf>
    <xf numFmtId="0" fontId="0" fillId="0" borderId="0" xfId="69" applyAlignment="1" applyProtection="1">
      <alignment horizontal="center" vertical="top"/>
      <protection/>
    </xf>
    <xf numFmtId="0" fontId="7" fillId="0" borderId="0" xfId="60" applyAlignment="1" applyProtection="1">
      <alignment vertical="center" wrapText="1"/>
      <protection/>
    </xf>
    <xf numFmtId="0" fontId="102" fillId="0" borderId="0" xfId="69" applyFont="1" applyAlignment="1" applyProtection="1">
      <alignment wrapText="1"/>
      <protection/>
    </xf>
    <xf numFmtId="185" fontId="0" fillId="31" borderId="38" xfId="69" applyNumberFormat="1" applyFill="1" applyBorder="1" applyAlignment="1" applyProtection="1" quotePrefix="1">
      <alignment vertical="top"/>
      <protection locked="0"/>
    </xf>
    <xf numFmtId="0" fontId="102" fillId="0" borderId="0" xfId="69" applyFont="1" applyFill="1" applyAlignment="1" applyProtection="1">
      <alignment horizontal="left" vertical="top"/>
      <protection/>
    </xf>
    <xf numFmtId="0" fontId="103" fillId="0" borderId="0" xfId="69" applyNumberFormat="1" applyFont="1" applyAlignment="1" applyProtection="1">
      <alignment vertical="top"/>
      <protection/>
    </xf>
    <xf numFmtId="3" fontId="62" fillId="4" borderId="16" xfId="0" applyNumberFormat="1" applyFont="1" applyFill="1" applyBorder="1" applyAlignment="1" applyProtection="1">
      <alignment horizontal="right" vertical="top"/>
      <protection/>
    </xf>
    <xf numFmtId="3" fontId="62" fillId="4" borderId="41" xfId="0" applyNumberFormat="1" applyFont="1" applyFill="1" applyBorder="1" applyAlignment="1" applyProtection="1">
      <alignment horizontal="right" vertical="top"/>
      <protection/>
    </xf>
    <xf numFmtId="0" fontId="9" fillId="34" borderId="0" xfId="0" applyFont="1" applyFill="1" applyBorder="1" applyAlignment="1" applyProtection="1">
      <alignment vertical="top" wrapText="1"/>
      <protection/>
    </xf>
    <xf numFmtId="0" fontId="9" fillId="34" borderId="0" xfId="0" applyFont="1" applyFill="1" applyAlignment="1" applyProtection="1">
      <alignment vertical="top" wrapText="1"/>
      <protection/>
    </xf>
    <xf numFmtId="0" fontId="7" fillId="0" borderId="0" xfId="60" applyFill="1" applyAlignment="1" applyProtection="1">
      <alignment vertical="top" wrapText="1"/>
      <protection/>
    </xf>
    <xf numFmtId="0" fontId="7" fillId="0" borderId="0" xfId="60" applyAlignment="1" applyProtection="1">
      <alignment vertical="top" wrapText="1"/>
      <protection/>
    </xf>
    <xf numFmtId="0" fontId="0" fillId="0" borderId="0" xfId="0" applyFill="1" applyAlignment="1" applyProtection="1">
      <alignment vertical="top" wrapText="1"/>
      <protection/>
    </xf>
    <xf numFmtId="0" fontId="0" fillId="0" borderId="0" xfId="0" applyAlignment="1" applyProtection="1">
      <alignment vertical="top" wrapText="1"/>
      <protection/>
    </xf>
    <xf numFmtId="0" fontId="0" fillId="0" borderId="60" xfId="0" applyBorder="1" applyAlignment="1" applyProtection="1">
      <alignment vertical="top" wrapText="1"/>
      <protection/>
    </xf>
    <xf numFmtId="0" fontId="0" fillId="34" borderId="0" xfId="0" applyFont="1" applyFill="1" applyAlignment="1" applyProtection="1">
      <alignment vertical="top" wrapText="1"/>
      <protection/>
    </xf>
    <xf numFmtId="0" fontId="29"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3" fillId="34" borderId="0" xfId="0" applyFont="1" applyFill="1" applyAlignment="1" applyProtection="1">
      <alignment vertical="top" wrapText="1"/>
      <protection/>
    </xf>
    <xf numFmtId="0" fontId="3" fillId="0" borderId="0" xfId="0" applyFont="1" applyAlignment="1" applyProtection="1">
      <alignment vertical="top" wrapText="1"/>
      <protection/>
    </xf>
    <xf numFmtId="3" fontId="8" fillId="4" borderId="22" xfId="0" applyNumberFormat="1" applyFont="1" applyFill="1" applyBorder="1" applyAlignment="1" applyProtection="1">
      <alignment horizontal="right" vertical="top"/>
      <protection/>
    </xf>
    <xf numFmtId="3" fontId="8" fillId="4" borderId="23" xfId="0" applyNumberFormat="1" applyFont="1" applyFill="1" applyBorder="1" applyAlignment="1" applyProtection="1">
      <alignment horizontal="right" vertical="top"/>
      <protection/>
    </xf>
    <xf numFmtId="0" fontId="0" fillId="0" borderId="61" xfId="0" applyBorder="1" applyAlignment="1" applyProtection="1">
      <alignment vertical="top" wrapText="1"/>
      <protection/>
    </xf>
    <xf numFmtId="0" fontId="0" fillId="0" borderId="50" xfId="0" applyBorder="1" applyAlignment="1" applyProtection="1">
      <alignment vertical="top" wrapText="1"/>
      <protection/>
    </xf>
    <xf numFmtId="0" fontId="0" fillId="0" borderId="51"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vertical="top"/>
      <protection/>
    </xf>
    <xf numFmtId="0" fontId="0" fillId="0" borderId="62" xfId="0" applyBorder="1" applyAlignment="1" applyProtection="1">
      <alignment vertical="top" wrapText="1"/>
      <protection/>
    </xf>
    <xf numFmtId="0" fontId="0" fillId="0" borderId="46" xfId="0" applyBorder="1" applyAlignment="1" applyProtection="1">
      <alignment vertical="top" wrapText="1"/>
      <protection/>
    </xf>
    <xf numFmtId="0" fontId="0" fillId="0" borderId="47" xfId="0" applyBorder="1" applyAlignment="1" applyProtection="1">
      <alignment vertical="top" wrapText="1"/>
      <protection/>
    </xf>
    <xf numFmtId="0" fontId="0" fillId="34" borderId="0" xfId="0" applyFill="1" applyAlignment="1" applyProtection="1">
      <alignment vertical="top" wrapText="1"/>
      <protection/>
    </xf>
    <xf numFmtId="0" fontId="0" fillId="0" borderId="41" xfId="0" applyBorder="1" applyAlignment="1" applyProtection="1">
      <alignment vertical="top" wrapText="1"/>
      <protection/>
    </xf>
    <xf numFmtId="0" fontId="0" fillId="0" borderId="48" xfId="0" applyBorder="1" applyAlignment="1" applyProtection="1">
      <alignment vertical="top" wrapText="1"/>
      <protection/>
    </xf>
    <xf numFmtId="0" fontId="0" fillId="0" borderId="16" xfId="0" applyBorder="1" applyAlignment="1" applyProtection="1">
      <alignment vertical="top" wrapText="1"/>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87" fillId="34" borderId="0" xfId="0" applyNumberFormat="1" applyFont="1" applyFill="1" applyAlignment="1" applyProtection="1">
      <alignment horizontal="justify" vertical="top" wrapText="1"/>
      <protection/>
    </xf>
    <xf numFmtId="0" fontId="87" fillId="34" borderId="0" xfId="0" applyFont="1" applyFill="1" applyAlignment="1" applyProtection="1">
      <alignment horizontal="justify" vertical="top" wrapText="1"/>
      <protection/>
    </xf>
    <xf numFmtId="0" fontId="51" fillId="34" borderId="0" xfId="0" applyFont="1" applyFill="1" applyAlignment="1" applyProtection="1">
      <alignment vertical="top" wrapText="1"/>
      <protection/>
    </xf>
    <xf numFmtId="0" fontId="44" fillId="34" borderId="0" xfId="0" applyFont="1" applyFill="1" applyAlignment="1" applyProtection="1">
      <alignment vertical="top" wrapText="1"/>
      <protection/>
    </xf>
    <xf numFmtId="0" fontId="43" fillId="34" borderId="0" xfId="60" applyFont="1" applyFill="1" applyAlignment="1" applyProtection="1">
      <alignment vertical="top" wrapText="1"/>
      <protection/>
    </xf>
    <xf numFmtId="0" fontId="44" fillId="34" borderId="0" xfId="0" applyFont="1" applyFill="1" applyBorder="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44" fillId="34" borderId="0" xfId="0" applyFont="1" applyFill="1" applyAlignment="1" applyProtection="1">
      <alignment horizontal="justify" vertical="top" wrapText="1"/>
      <protection/>
    </xf>
    <xf numFmtId="0" fontId="43" fillId="34" borderId="0" xfId="60" applyFont="1" applyFill="1" applyAlignment="1" applyProtection="1">
      <alignment/>
      <protection/>
    </xf>
    <xf numFmtId="0" fontId="44" fillId="34" borderId="0" xfId="0" applyFont="1" applyFill="1" applyAlignment="1" applyProtection="1">
      <alignment/>
      <protection/>
    </xf>
    <xf numFmtId="0" fontId="57" fillId="34" borderId="0" xfId="0" applyNumberFormat="1" applyFont="1" applyFill="1" applyAlignment="1" applyProtection="1">
      <alignment horizontal="justify"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63" fillId="34" borderId="0" xfId="0" applyFont="1" applyFill="1" applyAlignment="1" applyProtection="1">
      <alignment horizontal="left" vertical="top" wrapText="1"/>
      <protection/>
    </xf>
    <xf numFmtId="0" fontId="44" fillId="34" borderId="0" xfId="0" applyFont="1" applyFill="1" applyBorder="1" applyAlignment="1" applyProtection="1">
      <alignment vertical="top" wrapText="1"/>
      <protection/>
    </xf>
    <xf numFmtId="0" fontId="43" fillId="34" borderId="0" xfId="0" applyFont="1" applyFill="1" applyAlignment="1" applyProtection="1">
      <alignment vertical="top" wrapText="1"/>
      <protection/>
    </xf>
    <xf numFmtId="0" fontId="43" fillId="34" borderId="0" xfId="0" applyFont="1" applyFill="1" applyBorder="1" applyAlignment="1" applyProtection="1">
      <alignment vertical="top" wrapText="1"/>
      <protection/>
    </xf>
    <xf numFmtId="0" fontId="0" fillId="26" borderId="30" xfId="0" applyFill="1" applyBorder="1" applyAlignment="1" applyProtection="1">
      <alignment horizontal="center" vertical="top" wrapText="1"/>
      <protection/>
    </xf>
    <xf numFmtId="0" fontId="0" fillId="26" borderId="40" xfId="0" applyFill="1" applyBorder="1" applyAlignment="1" applyProtection="1">
      <alignment horizontal="center" vertical="top" wrapText="1"/>
      <protection/>
    </xf>
    <xf numFmtId="0" fontId="0" fillId="26" borderId="31" xfId="0" applyFill="1" applyBorder="1" applyAlignment="1" applyProtection="1">
      <alignment horizontal="center" vertical="top" wrapText="1"/>
      <protection/>
    </xf>
    <xf numFmtId="0" fontId="0" fillId="26" borderId="33"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34" xfId="0" applyFill="1" applyBorder="1" applyAlignment="1" applyProtection="1">
      <alignment horizontal="center" vertical="top" wrapText="1"/>
      <protection/>
    </xf>
    <xf numFmtId="0" fontId="0" fillId="26" borderId="36" xfId="0" applyFill="1" applyBorder="1" applyAlignment="1" applyProtection="1">
      <alignment horizontal="center" vertical="top" wrapText="1"/>
      <protection/>
    </xf>
    <xf numFmtId="0" fontId="0" fillId="26" borderId="39" xfId="0" applyFill="1" applyBorder="1" applyAlignment="1" applyProtection="1">
      <alignment horizontal="center" vertical="top" wrapText="1"/>
      <protection/>
    </xf>
    <xf numFmtId="0" fontId="0" fillId="26" borderId="37" xfId="0" applyFill="1" applyBorder="1" applyAlignment="1" applyProtection="1">
      <alignment horizontal="center" vertical="top" wrapText="1"/>
      <protection/>
    </xf>
    <xf numFmtId="0" fontId="54" fillId="35" borderId="0" xfId="0" applyNumberFormat="1" applyFont="1" applyFill="1" applyAlignment="1" applyProtection="1">
      <alignment horizontal="left" vertical="center" wrapText="1"/>
      <protection/>
    </xf>
    <xf numFmtId="0" fontId="55"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30" fillId="34" borderId="0" xfId="60" applyFont="1" applyFill="1" applyAlignment="1" applyProtection="1">
      <alignment horizontal="left" vertical="top" wrapText="1"/>
      <protection/>
    </xf>
    <xf numFmtId="0" fontId="64" fillId="34"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44" fillId="43" borderId="0" xfId="0" applyFont="1" applyFill="1" applyAlignment="1" applyProtection="1">
      <alignment horizontal="left" vertical="top" wrapText="1"/>
      <protection/>
    </xf>
    <xf numFmtId="185" fontId="0" fillId="30" borderId="38" xfId="0" applyNumberFormat="1" applyFill="1" applyBorder="1" applyAlignment="1" applyProtection="1">
      <alignment vertical="top" wrapText="1"/>
      <protection locked="0"/>
    </xf>
    <xf numFmtId="0" fontId="0" fillId="34" borderId="38" xfId="0" applyFont="1" applyFill="1" applyBorder="1" applyAlignment="1" applyProtection="1">
      <alignment vertical="top" wrapText="1"/>
      <protection locked="0"/>
    </xf>
    <xf numFmtId="185" fontId="0" fillId="36" borderId="38" xfId="0" applyNumberFormat="1" applyFill="1" applyBorder="1" applyAlignment="1" applyProtection="1">
      <alignment vertical="top" wrapText="1"/>
      <protection/>
    </xf>
    <xf numFmtId="0" fontId="0" fillId="36" borderId="38" xfId="0" applyFont="1" applyFill="1" applyBorder="1" applyAlignment="1" applyProtection="1">
      <alignment vertical="top" wrapText="1"/>
      <protection/>
    </xf>
    <xf numFmtId="0" fontId="44" fillId="34" borderId="0" xfId="0" applyFont="1" applyFill="1" applyAlignment="1" applyProtection="1">
      <alignment horizontal="left" vertical="top"/>
      <protection/>
    </xf>
    <xf numFmtId="0" fontId="0" fillId="44" borderId="38" xfId="0" applyFill="1" applyBorder="1" applyAlignment="1" applyProtection="1">
      <alignment vertical="top" wrapText="1"/>
      <protection/>
    </xf>
    <xf numFmtId="0" fontId="0" fillId="34" borderId="38" xfId="0" applyFont="1" applyFill="1" applyBorder="1" applyAlignment="1" applyProtection="1">
      <alignment vertical="top" wrapText="1"/>
      <protection/>
    </xf>
    <xf numFmtId="0" fontId="52" fillId="34" borderId="39" xfId="0" applyFont="1" applyFill="1" applyBorder="1" applyAlignment="1" applyProtection="1">
      <alignment vertical="top" wrapText="1"/>
      <protection/>
    </xf>
    <xf numFmtId="0" fontId="4" fillId="34" borderId="0" xfId="69" applyFont="1" applyFill="1" applyAlignment="1" applyProtection="1">
      <alignment horizontal="left" vertical="top" wrapText="1"/>
      <protection/>
    </xf>
    <xf numFmtId="0" fontId="9" fillId="34" borderId="0" xfId="69" applyFont="1" applyFill="1" applyAlignment="1" applyProtection="1">
      <alignment horizontal="left" vertical="top" wrapText="1"/>
      <protection/>
    </xf>
    <xf numFmtId="0" fontId="0" fillId="0" borderId="0" xfId="69" applyAlignment="1" applyProtection="1">
      <alignment wrapText="1"/>
      <protection/>
    </xf>
    <xf numFmtId="0" fontId="5" fillId="30" borderId="16" xfId="69" applyNumberFormat="1" applyFont="1" applyFill="1" applyBorder="1" applyAlignment="1" applyProtection="1">
      <alignment horizontal="left" vertical="top"/>
      <protection locked="0"/>
    </xf>
    <xf numFmtId="0" fontId="5" fillId="30" borderId="41" xfId="69" applyNumberFormat="1" applyFont="1" applyFill="1" applyBorder="1" applyAlignment="1" applyProtection="1">
      <alignment horizontal="left" vertical="top"/>
      <protection locked="0"/>
    </xf>
    <xf numFmtId="0" fontId="5" fillId="30" borderId="17" xfId="69" applyNumberFormat="1" applyFont="1" applyFill="1" applyBorder="1" applyAlignment="1" applyProtection="1">
      <alignment horizontal="left" vertical="top"/>
      <protection locked="0"/>
    </xf>
    <xf numFmtId="0" fontId="4" fillId="34" borderId="0" xfId="69" applyFont="1" applyFill="1" applyAlignment="1" applyProtection="1">
      <alignment vertical="top" wrapText="1"/>
      <protection/>
    </xf>
    <xf numFmtId="0" fontId="8" fillId="34" borderId="0" xfId="69" applyFont="1" applyFill="1" applyAlignment="1" applyProtection="1">
      <alignment vertical="top" wrapText="1"/>
      <protection/>
    </xf>
    <xf numFmtId="0" fontId="5" fillId="30" borderId="16" xfId="69" applyNumberFormat="1" applyFont="1" applyFill="1" applyBorder="1" applyAlignment="1" applyProtection="1">
      <alignment horizontal="left" vertical="top" wrapText="1"/>
      <protection locked="0"/>
    </xf>
    <xf numFmtId="0" fontId="5" fillId="30" borderId="41" xfId="69" applyNumberFormat="1" applyFont="1" applyFill="1" applyBorder="1" applyAlignment="1" applyProtection="1">
      <alignment horizontal="left" vertical="top" wrapText="1"/>
      <protection locked="0"/>
    </xf>
    <xf numFmtId="0" fontId="5" fillId="30" borderId="17" xfId="69" applyNumberFormat="1" applyFont="1" applyFill="1" applyBorder="1" applyAlignment="1" applyProtection="1">
      <alignment horizontal="left" vertical="top" wrapText="1"/>
      <protection locked="0"/>
    </xf>
    <xf numFmtId="0" fontId="3" fillId="34" borderId="0" xfId="69" applyFont="1" applyFill="1" applyAlignment="1" applyProtection="1">
      <alignment horizontal="left" vertical="top" wrapText="1"/>
      <protection/>
    </xf>
    <xf numFmtId="0" fontId="3" fillId="34" borderId="0" xfId="69" applyFont="1" applyFill="1" applyAlignment="1" applyProtection="1">
      <alignment vertical="top" wrapText="1"/>
      <protection/>
    </xf>
    <xf numFmtId="0" fontId="0" fillId="0" borderId="34" xfId="0" applyBorder="1" applyAlignment="1" applyProtection="1">
      <alignment vertical="top" wrapText="1"/>
      <protection/>
    </xf>
    <xf numFmtId="0" fontId="3" fillId="34" borderId="0" xfId="69" applyFont="1" applyFill="1" applyAlignment="1" applyProtection="1">
      <alignment horizontal="left" vertical="center" wrapText="1"/>
      <protection/>
    </xf>
    <xf numFmtId="0" fontId="3" fillId="30" borderId="16" xfId="69" applyNumberFormat="1" applyFont="1" applyFill="1" applyBorder="1" applyAlignment="1" applyProtection="1">
      <alignment horizontal="left" vertical="center" indent="1"/>
      <protection locked="0"/>
    </xf>
    <xf numFmtId="0" fontId="3" fillId="30" borderId="41" xfId="69" applyNumberFormat="1" applyFont="1" applyFill="1" applyBorder="1" applyAlignment="1" applyProtection="1">
      <alignment horizontal="left" vertical="center" indent="1"/>
      <protection locked="0"/>
    </xf>
    <xf numFmtId="0" fontId="3" fillId="30" borderId="17" xfId="69" applyNumberFormat="1" applyFont="1" applyFill="1" applyBorder="1" applyAlignment="1" applyProtection="1">
      <alignment horizontal="left" vertical="center" indent="1"/>
      <protection locked="0"/>
    </xf>
    <xf numFmtId="0" fontId="3" fillId="34" borderId="0" xfId="69" applyFont="1" applyFill="1" applyAlignment="1" applyProtection="1">
      <alignment horizontal="left" vertical="top"/>
      <protection/>
    </xf>
    <xf numFmtId="0" fontId="7" fillId="0" borderId="0" xfId="60" applyFill="1" applyAlignment="1" applyProtection="1">
      <alignment horizontal="left"/>
      <protection/>
    </xf>
    <xf numFmtId="0" fontId="0" fillId="0" borderId="0" xfId="69" applyAlignment="1" applyProtection="1">
      <alignment/>
      <protection/>
    </xf>
    <xf numFmtId="0" fontId="0" fillId="0" borderId="0" xfId="69" applyAlignment="1" applyProtection="1">
      <alignment horizontal="left" vertical="top" wrapText="1"/>
      <protection/>
    </xf>
    <xf numFmtId="0" fontId="0" fillId="0" borderId="34" xfId="69" applyBorder="1" applyAlignment="1" applyProtection="1">
      <alignment horizontal="left" vertical="top" wrapText="1"/>
      <protection/>
    </xf>
    <xf numFmtId="0" fontId="0" fillId="0" borderId="41" xfId="69" applyBorder="1" applyProtection="1">
      <alignment/>
      <protection locked="0"/>
    </xf>
    <xf numFmtId="0" fontId="0" fillId="0" borderId="17" xfId="69" applyBorder="1" applyProtection="1">
      <alignment/>
      <protection locked="0"/>
    </xf>
    <xf numFmtId="0" fontId="3" fillId="34" borderId="0" xfId="69" applyFont="1" applyFill="1" applyAlignment="1" applyProtection="1">
      <alignment vertical="top"/>
      <protection/>
    </xf>
    <xf numFmtId="0" fontId="0" fillId="31" borderId="16" xfId="69" applyFont="1" applyFill="1" applyBorder="1" applyAlignment="1" applyProtection="1" quotePrefix="1">
      <alignment vertical="top" wrapText="1"/>
      <protection locked="0"/>
    </xf>
    <xf numFmtId="0" fontId="0" fillId="31" borderId="17" xfId="69" applyFont="1" applyFill="1" applyBorder="1" applyAlignment="1" applyProtection="1" quotePrefix="1">
      <alignment vertical="top" wrapText="1"/>
      <protection locked="0"/>
    </xf>
    <xf numFmtId="0" fontId="0" fillId="31" borderId="16" xfId="69" applyFont="1" applyFill="1" applyBorder="1" applyAlignment="1" applyProtection="1">
      <alignment vertical="top" wrapText="1"/>
      <protection locked="0"/>
    </xf>
    <xf numFmtId="0" fontId="0" fillId="31" borderId="17" xfId="69" applyFont="1" applyFill="1" applyBorder="1" applyAlignment="1" applyProtection="1">
      <alignment vertical="top" wrapText="1"/>
      <protection locked="0"/>
    </xf>
    <xf numFmtId="0" fontId="4" fillId="0" borderId="0" xfId="69" applyFont="1" applyAlignment="1" applyProtection="1">
      <alignment horizontal="left" vertical="top" wrapText="1"/>
      <protection/>
    </xf>
    <xf numFmtId="0" fontId="4" fillId="0" borderId="0" xfId="69" applyFont="1" applyAlignment="1" applyProtection="1">
      <alignment vertical="top" wrapText="1"/>
      <protection/>
    </xf>
    <xf numFmtId="0" fontId="3" fillId="34" borderId="16" xfId="69" applyFont="1" applyFill="1" applyBorder="1" applyAlignment="1" applyProtection="1">
      <alignment vertical="top" wrapText="1"/>
      <protection/>
    </xf>
    <xf numFmtId="0" fontId="3" fillId="34" borderId="17" xfId="69" applyFont="1" applyFill="1" applyBorder="1" applyAlignment="1" applyProtection="1">
      <alignment vertical="top" wrapText="1"/>
      <protection/>
    </xf>
    <xf numFmtId="0" fontId="9" fillId="34" borderId="42" xfId="0" applyFont="1" applyFill="1" applyBorder="1" applyAlignment="1" applyProtection="1">
      <alignment vertical="top" wrapText="1"/>
      <protection/>
    </xf>
    <xf numFmtId="2" fontId="5" fillId="30" borderId="38" xfId="69" applyNumberFormat="1" applyFont="1" applyFill="1" applyBorder="1" applyAlignment="1" applyProtection="1">
      <alignment vertical="top"/>
      <protection locked="0"/>
    </xf>
    <xf numFmtId="0" fontId="3" fillId="36" borderId="16" xfId="69" applyFont="1" applyFill="1" applyBorder="1" applyAlignment="1" applyProtection="1">
      <alignment horizontal="left" vertical="top"/>
      <protection/>
    </xf>
    <xf numFmtId="0" fontId="3" fillId="36" borderId="17" xfId="69" applyFont="1" applyFill="1" applyBorder="1" applyAlignment="1" applyProtection="1">
      <alignment horizontal="left" vertical="top"/>
      <protection/>
    </xf>
    <xf numFmtId="0" fontId="61" fillId="34" borderId="42" xfId="69" applyFont="1" applyFill="1" applyBorder="1" applyAlignment="1" applyProtection="1">
      <alignment vertical="top" wrapText="1"/>
      <protection/>
    </xf>
    <xf numFmtId="0" fontId="0" fillId="0" borderId="42" xfId="0" applyBorder="1" applyAlignment="1" applyProtection="1">
      <alignment vertical="top" wrapText="1"/>
      <protection/>
    </xf>
    <xf numFmtId="0" fontId="3" fillId="34" borderId="41" xfId="0" applyFont="1" applyFill="1" applyBorder="1" applyAlignment="1" applyProtection="1">
      <alignment vertical="top" wrapText="1"/>
      <protection/>
    </xf>
    <xf numFmtId="0" fontId="5" fillId="30" borderId="38" xfId="69" applyFont="1" applyFill="1" applyBorder="1" applyAlignment="1" applyProtection="1">
      <alignment vertical="top" wrapText="1"/>
      <protection locked="0"/>
    </xf>
    <xf numFmtId="0" fontId="0" fillId="0" borderId="38" xfId="0" applyBorder="1" applyAlignment="1" applyProtection="1">
      <alignment vertical="top" wrapText="1"/>
      <protection locked="0"/>
    </xf>
    <xf numFmtId="0" fontId="51" fillId="34" borderId="36" xfId="69" applyFont="1" applyFill="1" applyBorder="1" applyAlignment="1" applyProtection="1">
      <alignment horizontal="left" vertical="top" wrapText="1"/>
      <protection/>
    </xf>
    <xf numFmtId="0" fontId="51" fillId="34" borderId="39" xfId="69" applyFont="1" applyFill="1" applyBorder="1" applyAlignment="1" applyProtection="1">
      <alignment horizontal="left" vertical="top" wrapText="1"/>
      <protection/>
    </xf>
    <xf numFmtId="0" fontId="51" fillId="34" borderId="37" xfId="69" applyFont="1" applyFill="1" applyBorder="1" applyAlignment="1" applyProtection="1">
      <alignment horizontal="left" vertical="top" wrapText="1"/>
      <protection/>
    </xf>
    <xf numFmtId="0" fontId="5" fillId="36" borderId="38" xfId="69" applyFont="1" applyFill="1" applyBorder="1" applyAlignment="1" applyProtection="1">
      <alignment vertical="top" wrapText="1"/>
      <protection/>
    </xf>
    <xf numFmtId="0" fontId="0" fillId="34" borderId="16" xfId="69" applyFont="1" applyFill="1" applyBorder="1" applyAlignment="1" applyProtection="1">
      <alignment vertical="top" wrapText="1"/>
      <protection/>
    </xf>
    <xf numFmtId="0" fontId="0" fillId="34" borderId="41" xfId="0" applyFont="1" applyFill="1" applyBorder="1" applyAlignment="1" applyProtection="1">
      <alignment vertical="top" wrapText="1"/>
      <protection/>
    </xf>
    <xf numFmtId="0" fontId="6" fillId="30" borderId="33" xfId="69" applyFont="1" applyFill="1" applyBorder="1" applyAlignment="1" applyProtection="1">
      <alignment vertical="top" wrapText="1"/>
      <protection locked="0"/>
    </xf>
    <xf numFmtId="0" fontId="6" fillId="30" borderId="0" xfId="69" applyFont="1" applyFill="1" applyBorder="1" applyAlignment="1" applyProtection="1">
      <alignment vertical="top" wrapText="1"/>
      <protection locked="0"/>
    </xf>
    <xf numFmtId="0" fontId="6" fillId="30" borderId="34" xfId="69" applyFont="1" applyFill="1" applyBorder="1" applyAlignment="1" applyProtection="1">
      <alignment vertical="top" wrapText="1"/>
      <protection locked="0"/>
    </xf>
    <xf numFmtId="0" fontId="6" fillId="30" borderId="36" xfId="69" applyFont="1" applyFill="1" applyBorder="1" applyAlignment="1" applyProtection="1">
      <alignment vertical="top" wrapText="1"/>
      <protection locked="0"/>
    </xf>
    <xf numFmtId="0" fontId="6" fillId="30" borderId="39" xfId="69" applyFont="1" applyFill="1" applyBorder="1" applyAlignment="1" applyProtection="1">
      <alignment vertical="top" wrapText="1"/>
      <protection locked="0"/>
    </xf>
    <xf numFmtId="0" fontId="6" fillId="30" borderId="37" xfId="69" applyFont="1" applyFill="1" applyBorder="1" applyAlignment="1" applyProtection="1">
      <alignment vertical="top" wrapText="1"/>
      <protection locked="0"/>
    </xf>
    <xf numFmtId="0" fontId="6" fillId="0" borderId="38" xfId="69" applyFont="1" applyBorder="1" applyAlignment="1" applyProtection="1">
      <alignment vertical="top" wrapText="1"/>
      <protection/>
    </xf>
    <xf numFmtId="0" fontId="0" fillId="0" borderId="38" xfId="69" applyBorder="1" applyAlignment="1" applyProtection="1">
      <alignment vertical="top" wrapText="1"/>
      <protection/>
    </xf>
    <xf numFmtId="0" fontId="5" fillId="0" borderId="38" xfId="69" applyFont="1" applyBorder="1" applyAlignment="1" applyProtection="1">
      <alignment vertical="top" wrapText="1"/>
      <protection/>
    </xf>
    <xf numFmtId="0" fontId="0" fillId="0" borderId="38" xfId="0" applyBorder="1" applyAlignment="1" applyProtection="1">
      <alignment vertical="top" wrapText="1"/>
      <protection/>
    </xf>
    <xf numFmtId="0" fontId="6" fillId="0" borderId="38" xfId="69" applyFont="1" applyBorder="1" applyAlignment="1" applyProtection="1">
      <alignment vertical="top"/>
      <protection/>
    </xf>
    <xf numFmtId="0" fontId="9" fillId="34" borderId="0" xfId="69" applyFont="1" applyFill="1" applyAlignment="1" applyProtection="1">
      <alignment vertical="top" wrapText="1"/>
      <protection/>
    </xf>
    <xf numFmtId="0" fontId="61" fillId="34" borderId="0" xfId="69" applyFont="1" applyFill="1" applyAlignment="1" applyProtection="1">
      <alignment vertical="top" wrapText="1"/>
      <protection/>
    </xf>
    <xf numFmtId="0" fontId="61" fillId="34" borderId="0" xfId="0" applyFont="1" applyFill="1" applyAlignment="1" applyProtection="1">
      <alignment vertical="top" wrapText="1"/>
      <protection/>
    </xf>
    <xf numFmtId="0" fontId="5" fillId="34" borderId="38" xfId="69" applyFont="1" applyFill="1" applyBorder="1" applyAlignment="1" applyProtection="1">
      <alignment vertical="top"/>
      <protection/>
    </xf>
    <xf numFmtId="0" fontId="6" fillId="0" borderId="16" xfId="69" applyFont="1" applyBorder="1" applyAlignment="1" applyProtection="1">
      <alignment vertical="top" wrapText="1"/>
      <protection/>
    </xf>
    <xf numFmtId="0" fontId="6" fillId="0" borderId="41" xfId="69" applyFont="1" applyBorder="1" applyAlignment="1" applyProtection="1">
      <alignment vertical="top" wrapText="1"/>
      <protection/>
    </xf>
    <xf numFmtId="0" fontId="6" fillId="0" borderId="17" xfId="69" applyFont="1" applyBorder="1" applyAlignment="1" applyProtection="1">
      <alignment vertical="top" wrapText="1"/>
      <protection/>
    </xf>
    <xf numFmtId="0" fontId="3" fillId="34" borderId="39" xfId="69" applyFont="1" applyFill="1" applyBorder="1" applyAlignment="1" applyProtection="1">
      <alignment horizontal="left" vertical="top" wrapText="1"/>
      <protection/>
    </xf>
    <xf numFmtId="0" fontId="6" fillId="30" borderId="30" xfId="69" applyFont="1" applyFill="1" applyBorder="1" applyAlignment="1" applyProtection="1">
      <alignment vertical="top" wrapText="1"/>
      <protection locked="0"/>
    </xf>
    <xf numFmtId="0" fontId="6" fillId="30" borderId="40" xfId="69" applyFont="1" applyFill="1" applyBorder="1" applyAlignment="1" applyProtection="1">
      <alignment vertical="top" wrapText="1"/>
      <protection locked="0"/>
    </xf>
    <xf numFmtId="0" fontId="6" fillId="30" borderId="31" xfId="69" applyFont="1" applyFill="1" applyBorder="1" applyAlignment="1" applyProtection="1">
      <alignment vertical="top" wrapText="1"/>
      <protection locked="0"/>
    </xf>
    <xf numFmtId="0" fontId="2" fillId="37" borderId="0" xfId="69" applyFont="1" applyFill="1" applyBorder="1" applyAlignment="1" applyProtection="1">
      <alignment vertical="top"/>
      <protection/>
    </xf>
    <xf numFmtId="0" fontId="0" fillId="0" borderId="0" xfId="69" applyAlignment="1" applyProtection="1">
      <alignment vertical="top" wrapText="1"/>
      <protection/>
    </xf>
    <xf numFmtId="0" fontId="0" fillId="0" borderId="34" xfId="69" applyBorder="1" applyAlignment="1" applyProtection="1">
      <alignment vertical="top" wrapText="1"/>
      <protection/>
    </xf>
    <xf numFmtId="0" fontId="5" fillId="30" borderId="16" xfId="69" applyNumberFormat="1" applyFont="1" applyFill="1" applyBorder="1" applyAlignment="1" applyProtection="1">
      <alignment horizontal="center" vertical="top"/>
      <protection locked="0"/>
    </xf>
    <xf numFmtId="0" fontId="5" fillId="30" borderId="41" xfId="69" applyNumberFormat="1" applyFont="1" applyFill="1" applyBorder="1" applyAlignment="1" applyProtection="1">
      <alignment horizontal="center" vertical="top"/>
      <protection locked="0"/>
    </xf>
    <xf numFmtId="0" fontId="5" fillId="30" borderId="17" xfId="69" applyNumberFormat="1" applyFont="1" applyFill="1" applyBorder="1" applyAlignment="1" applyProtection="1">
      <alignment horizontal="center" vertical="top"/>
      <protection locked="0"/>
    </xf>
    <xf numFmtId="0" fontId="3" fillId="0" borderId="0" xfId="69" applyFont="1" applyAlignment="1" applyProtection="1">
      <alignment vertical="top" wrapText="1"/>
      <protection/>
    </xf>
    <xf numFmtId="0" fontId="3" fillId="0" borderId="0" xfId="69" applyFont="1" applyAlignment="1" applyProtection="1">
      <alignment horizontal="left" vertical="top" wrapText="1"/>
      <protection/>
    </xf>
    <xf numFmtId="0" fontId="104" fillId="36" borderId="38" xfId="69" applyFont="1" applyFill="1" applyBorder="1" applyAlignment="1" applyProtection="1">
      <alignment vertical="top"/>
      <protection/>
    </xf>
    <xf numFmtId="0" fontId="50" fillId="0" borderId="0" xfId="69" applyFont="1" applyAlignment="1" applyProtection="1">
      <alignment vertical="top" wrapText="1"/>
      <protection/>
    </xf>
    <xf numFmtId="0" fontId="7" fillId="0" borderId="0" xfId="60" applyFill="1" applyAlignment="1" applyProtection="1">
      <alignment horizontal="left" vertical="top"/>
      <protection/>
    </xf>
    <xf numFmtId="0" fontId="3" fillId="34" borderId="38" xfId="69" applyFont="1" applyFill="1" applyBorder="1" applyAlignment="1" applyProtection="1">
      <alignment vertical="top" wrapText="1"/>
      <protection/>
    </xf>
    <xf numFmtId="0" fontId="3" fillId="34" borderId="38" xfId="0" applyFont="1" applyFill="1" applyBorder="1" applyAlignment="1" applyProtection="1">
      <alignment vertical="top" wrapText="1"/>
      <protection/>
    </xf>
    <xf numFmtId="0" fontId="3" fillId="0" borderId="0" xfId="69" applyNumberFormat="1" applyFont="1" applyAlignment="1" applyProtection="1">
      <alignment vertical="top" wrapText="1"/>
      <protection/>
    </xf>
    <xf numFmtId="0" fontId="0" fillId="0" borderId="0" xfId="69" applyFont="1" applyAlignment="1" applyProtection="1">
      <alignment vertical="top" wrapText="1"/>
      <protection/>
    </xf>
    <xf numFmtId="0" fontId="6" fillId="0" borderId="16" xfId="69" applyNumberFormat="1" applyFont="1" applyBorder="1" applyAlignment="1" applyProtection="1">
      <alignment vertical="top" wrapText="1"/>
      <protection/>
    </xf>
    <xf numFmtId="0" fontId="0" fillId="0" borderId="17" xfId="0" applyBorder="1" applyAlignment="1" applyProtection="1">
      <alignment vertical="top" wrapText="1"/>
      <protection/>
    </xf>
    <xf numFmtId="0" fontId="6" fillId="0" borderId="38" xfId="69" applyNumberFormat="1" applyFont="1" applyBorder="1" applyAlignment="1" applyProtection="1">
      <alignment horizontal="center" vertical="top"/>
      <protection/>
    </xf>
    <xf numFmtId="0" fontId="5" fillId="0" borderId="38" xfId="69" applyFont="1" applyBorder="1" applyAlignment="1" applyProtection="1">
      <alignment horizontal="center" vertical="top"/>
      <protection/>
    </xf>
    <xf numFmtId="0" fontId="60" fillId="0" borderId="38" xfId="69" applyNumberFormat="1" applyFont="1" applyBorder="1" applyAlignment="1" applyProtection="1">
      <alignment horizontal="left" vertical="top" wrapText="1" indent="1"/>
      <protection/>
    </xf>
    <xf numFmtId="0" fontId="5" fillId="0" borderId="38" xfId="69" applyFont="1" applyBorder="1" applyAlignment="1" applyProtection="1">
      <alignment horizontal="left" vertical="top" wrapText="1" indent="1"/>
      <protection/>
    </xf>
    <xf numFmtId="0" fontId="47" fillId="0" borderId="38" xfId="69" applyNumberFormat="1" applyFont="1" applyBorder="1" applyAlignment="1" applyProtection="1">
      <alignment horizontal="left" vertical="top" wrapText="1" indent="2"/>
      <protection/>
    </xf>
    <xf numFmtId="0" fontId="5" fillId="0" borderId="38" xfId="69" applyFont="1" applyBorder="1" applyAlignment="1" applyProtection="1">
      <alignment horizontal="left" vertical="top" wrapText="1" indent="2"/>
      <protection/>
    </xf>
    <xf numFmtId="0" fontId="6" fillId="0" borderId="38" xfId="69" applyNumberFormat="1" applyFont="1" applyBorder="1" applyAlignment="1" applyProtection="1">
      <alignment vertical="top" wrapText="1"/>
      <protection/>
    </xf>
    <xf numFmtId="0" fontId="0" fillId="0" borderId="17" xfId="69" applyBorder="1" applyAlignment="1" applyProtection="1">
      <alignment vertical="top" wrapText="1"/>
      <protection/>
    </xf>
    <xf numFmtId="0" fontId="3" fillId="0" borderId="0" xfId="69" applyNumberFormat="1" applyFont="1" applyFill="1" applyAlignment="1" applyProtection="1">
      <alignment vertical="top" wrapText="1"/>
      <protection/>
    </xf>
    <xf numFmtId="0" fontId="0" fillId="0" borderId="0" xfId="69" applyFill="1" applyAlignment="1" applyProtection="1">
      <alignment vertical="top" wrapText="1"/>
      <protection/>
    </xf>
    <xf numFmtId="0" fontId="3" fillId="0" borderId="0" xfId="69" applyFont="1" applyFill="1" applyBorder="1" applyAlignment="1" applyProtection="1">
      <alignment vertical="top" wrapText="1"/>
      <protection/>
    </xf>
    <xf numFmtId="0" fontId="2" fillId="37" borderId="41" xfId="69" applyFont="1" applyFill="1" applyBorder="1" applyAlignment="1" applyProtection="1">
      <alignment horizontal="left" vertical="top" wrapText="1"/>
      <protection/>
    </xf>
    <xf numFmtId="0" fontId="6" fillId="0" borderId="16" xfId="69" applyFont="1" applyFill="1" applyBorder="1" applyAlignment="1" applyProtection="1">
      <alignment horizontal="center" vertical="top" wrapText="1"/>
      <protection/>
    </xf>
    <xf numFmtId="0" fontId="6" fillId="0" borderId="17" xfId="69" applyFont="1" applyFill="1" applyBorder="1" applyAlignment="1" applyProtection="1">
      <alignment horizontal="center" vertical="top" wrapText="1"/>
      <protection/>
    </xf>
    <xf numFmtId="0" fontId="9" fillId="34" borderId="0" xfId="69" applyFont="1" applyFill="1" applyBorder="1" applyAlignment="1" applyProtection="1">
      <alignment horizontal="left" vertical="top" wrapText="1"/>
      <protection/>
    </xf>
    <xf numFmtId="0" fontId="0" fillId="0" borderId="0" xfId="69" applyBorder="1" applyAlignment="1" applyProtection="1">
      <alignment wrapText="1"/>
      <protection/>
    </xf>
    <xf numFmtId="0" fontId="6" fillId="0" borderId="29" xfId="69" applyFont="1" applyFill="1" applyBorder="1" applyAlignment="1" applyProtection="1">
      <alignment horizontal="center" vertical="top" wrapText="1"/>
      <protection/>
    </xf>
    <xf numFmtId="0" fontId="0" fillId="0" borderId="35" xfId="69" applyBorder="1" applyAlignment="1" applyProtection="1">
      <alignment/>
      <protection/>
    </xf>
    <xf numFmtId="0" fontId="7" fillId="0" borderId="0" xfId="60" applyFont="1" applyFill="1" applyAlignment="1" applyProtection="1">
      <alignment horizontal="left"/>
      <protection/>
    </xf>
    <xf numFmtId="0" fontId="6" fillId="0" borderId="38" xfId="69" applyFont="1" applyBorder="1" applyAlignment="1" applyProtection="1">
      <alignment horizontal="center" vertical="top" wrapText="1"/>
      <protection/>
    </xf>
    <xf numFmtId="0" fontId="0" fillId="0" borderId="38" xfId="69" applyBorder="1" applyAlignment="1" applyProtection="1">
      <alignment horizontal="center" vertical="top" wrapText="1"/>
      <protection/>
    </xf>
    <xf numFmtId="0" fontId="3" fillId="0" borderId="0" xfId="69" applyFont="1" applyBorder="1" applyAlignment="1" applyProtection="1">
      <alignment vertical="top" wrapText="1"/>
      <protection/>
    </xf>
    <xf numFmtId="0" fontId="9" fillId="34" borderId="0" xfId="69" applyFont="1" applyFill="1" applyBorder="1" applyAlignment="1" applyProtection="1">
      <alignment vertical="top" wrapText="1"/>
      <protection/>
    </xf>
    <xf numFmtId="0" fontId="0" fillId="0" borderId="0" xfId="69" applyBorder="1" applyAlignment="1" applyProtection="1">
      <alignment vertical="top" wrapText="1"/>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Gut"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Notiz" xfId="65"/>
    <cellStyle name="Output" xfId="66"/>
    <cellStyle name="Percent" xfId="67"/>
    <cellStyle name="Schlecht" xfId="68"/>
    <cellStyle name="Standard 2" xfId="69"/>
    <cellStyle name="Standard_Outline NIMs template 10-09-30" xfId="70"/>
    <cellStyle name="Title" xfId="71"/>
    <cellStyle name="Total" xfId="72"/>
    <cellStyle name="Überschrift" xfId="73"/>
    <cellStyle name="Überschrift 1" xfId="74"/>
    <cellStyle name="Überschrift 2" xfId="75"/>
    <cellStyle name="Überschrift 3" xfId="76"/>
    <cellStyle name="Überschrift 4" xfId="77"/>
    <cellStyle name="Verknüpfte Zelle" xfId="78"/>
    <cellStyle name="Warning Text" xfId="79"/>
    <cellStyle name="Zelle überprüfen" xfId="80"/>
  </cellStyles>
  <dxfs count="22">
    <dxf>
      <font>
        <b/>
        <i val="0"/>
        <color indexed="10"/>
      </font>
    </dxf>
    <dxf>
      <font>
        <strike/>
      </font>
    </dxf>
    <dxf>
      <font>
        <strike/>
      </font>
    </dxf>
    <dxf>
      <font>
        <strike/>
      </font>
    </dxf>
    <dxf>
      <font>
        <strike/>
      </font>
    </dxf>
    <dxf>
      <font>
        <strike/>
      </font>
    </dxf>
    <dxf>
      <font>
        <strike/>
      </font>
    </dxf>
    <dxf>
      <font>
        <b val="0"/>
        <i val="0"/>
        <strike/>
      </font>
    </dxf>
    <dxf>
      <font>
        <strike/>
      </font>
    </dxf>
    <dxf>
      <font>
        <b/>
        <i val="0"/>
        <color indexed="10"/>
      </font>
    </dxf>
    <dxf>
      <font>
        <strike/>
      </font>
    </dxf>
    <dxf>
      <font>
        <strike/>
      </font>
    </dxf>
    <dxf>
      <font>
        <strike/>
      </font>
    </dxf>
    <dxf>
      <font>
        <strike/>
      </font>
    </dxf>
    <dxf>
      <fill>
        <patternFill patternType="lightUp">
          <bgColor indexed="9"/>
        </patternFill>
      </fill>
    </dxf>
    <dxf>
      <fill>
        <patternFill patternType="lightUp">
          <bgColor indexed="9"/>
        </patternFill>
      </fill>
    </dxf>
    <dxf>
      <font>
        <b val="0"/>
        <i val="0"/>
        <strike/>
      </font>
    </dxf>
    <dxf>
      <fill>
        <patternFill patternType="lightUp">
          <bgColor indexed="9"/>
        </patternFill>
      </fill>
    </dxf>
    <dxf>
      <font>
        <strike/>
      </font>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mweltbundesamt.at\Projekte\13%20MRVA%20II\+00%20Existing%20guidance%20(Vorprojekt)\T3%20MP%20Aviation%20tkm%201207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Guidelines and conditions"/>
      <sheetName val="MPversions"/>
      <sheetName val="Identification and description"/>
      <sheetName val="Emission sources"/>
      <sheetName val="Tonne-kilometres"/>
      <sheetName val="Management"/>
      <sheetName val="MS specific content"/>
      <sheetName val="EUwideConstants"/>
      <sheetName val="MSParameters"/>
      <sheetName val="Translations"/>
      <sheetName val="VersionDocumentation"/>
    </sheetNames>
    <sheetDataSet>
      <sheetData sheetId="3">
        <row r="13">
          <cell r="M13" t="str">
            <v/>
          </cell>
        </row>
        <row r="68">
          <cell r="M6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lex.europa.eu/legal-content/EN/TXT/HTML/?uri=CELEX:02003L0087-20151029&amp;qid=1447163831856&amp;from=EN" TargetMode="External" /><Relationship Id="rId2" Type="http://schemas.openxmlformats.org/officeDocument/2006/relationships/hyperlink" Target="http://eur-lex.europa.eu/legal-content/EN/TXT/PDF/?uri=CELEX:02012R0601-20140730&amp;qid=1447163892338&amp;from=EN" TargetMode="External" /><Relationship Id="rId3" Type="http://schemas.openxmlformats.org/officeDocument/2006/relationships/comments" Target="../comments11.xml" /><Relationship Id="rId4" Type="http://schemas.openxmlformats.org/officeDocument/2006/relationships/vmlDrawing" Target="../drawings/vmlDrawing4.v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K51"/>
  <sheetViews>
    <sheetView showGridLines="0" tabSelected="1" zoomScaleSheetLayoutView="100" zoomScalePageLayoutView="0" workbookViewId="0" topLeftCell="A1">
      <selection activeCell="A1" sqref="A1"/>
    </sheetView>
  </sheetViews>
  <sheetFormatPr defaultColWidth="9.140625" defaultRowHeight="12.75"/>
  <cols>
    <col min="1" max="1" width="4.7109375" style="31" customWidth="1"/>
    <col min="2" max="9" width="12.7109375" style="31" customWidth="1"/>
    <col min="10" max="10" width="4.7109375" style="31" customWidth="1"/>
    <col min="11" max="16384" width="11.421875" style="31" customWidth="1"/>
  </cols>
  <sheetData>
    <row r="2" spans="2:9" ht="63.75" customHeight="1">
      <c r="B2" s="450" t="str">
        <f>Translations!$B$840</f>
        <v>ANNUAL EMISSIONS REPORT FOR AIRCRAFT OPERATORS</v>
      </c>
      <c r="C2" s="450"/>
      <c r="D2" s="450"/>
      <c r="E2" s="450"/>
      <c r="F2" s="450"/>
      <c r="G2" s="450"/>
      <c r="H2" s="450"/>
      <c r="I2" s="450"/>
    </row>
    <row r="3" ht="12.75">
      <c r="B3" s="272"/>
    </row>
    <row r="4" spans="2:10" ht="29.25" customHeight="1">
      <c r="B4" s="451" t="str">
        <f>Translations!$B$3</f>
        <v>CONTENTS</v>
      </c>
      <c r="C4" s="447"/>
      <c r="D4" s="447"/>
      <c r="E4" s="447"/>
      <c r="F4" s="447"/>
      <c r="G4" s="447"/>
      <c r="H4" s="447"/>
      <c r="I4" s="447"/>
      <c r="J4" s="16"/>
    </row>
    <row r="5" spans="1:9" ht="12.75">
      <c r="A5" s="273"/>
      <c r="B5" s="445" t="str">
        <f>Translations!$B$4</f>
        <v>Guidelines and conditions</v>
      </c>
      <c r="C5" s="447"/>
      <c r="D5" s="447"/>
      <c r="E5" s="447"/>
      <c r="F5" s="2"/>
      <c r="G5" s="2"/>
      <c r="H5" s="2"/>
      <c r="I5" s="2"/>
    </row>
    <row r="6" spans="1:9" ht="12.75">
      <c r="A6" s="273">
        <v>1</v>
      </c>
      <c r="B6" s="445" t="str">
        <f>Translations!$B$841</f>
        <v>Reporting year</v>
      </c>
      <c r="C6" s="447"/>
      <c r="D6" s="447"/>
      <c r="E6" s="447"/>
      <c r="F6" s="2"/>
      <c r="G6" s="2"/>
      <c r="H6" s="2"/>
      <c r="I6" s="2"/>
    </row>
    <row r="7" spans="1:9" ht="12.75">
      <c r="A7" s="273">
        <v>2</v>
      </c>
      <c r="B7" s="445" t="str">
        <f>Translations!$B$6</f>
        <v>Identification of the aircraft operator</v>
      </c>
      <c r="C7" s="447"/>
      <c r="D7" s="447"/>
      <c r="E7" s="447"/>
      <c r="F7" s="3"/>
      <c r="G7" s="3"/>
      <c r="H7" s="3"/>
      <c r="I7" s="3"/>
    </row>
    <row r="8" spans="1:9" ht="12.75">
      <c r="A8" s="273">
        <v>3</v>
      </c>
      <c r="B8" s="445" t="str">
        <f>Translations!$B$842</f>
        <v>Identification of the Verifier</v>
      </c>
      <c r="C8" s="445"/>
      <c r="D8" s="445"/>
      <c r="E8" s="445"/>
      <c r="F8" s="3"/>
      <c r="G8" s="3"/>
      <c r="H8" s="3"/>
      <c r="I8" s="3"/>
    </row>
    <row r="9" spans="1:9" ht="12.75">
      <c r="A9" s="273">
        <v>4</v>
      </c>
      <c r="B9" s="444" t="str">
        <f>Translations!$B$843</f>
        <v>Information about the monitoring plan</v>
      </c>
      <c r="C9" s="445"/>
      <c r="D9" s="445"/>
      <c r="E9" s="445"/>
      <c r="F9" s="3"/>
      <c r="G9" s="3"/>
      <c r="H9" s="3"/>
      <c r="I9" s="3"/>
    </row>
    <row r="10" spans="1:9" ht="12.75">
      <c r="A10" s="273">
        <v>5</v>
      </c>
      <c r="B10" s="444" t="str">
        <f>Translations!$B$844</f>
        <v>Total emissions</v>
      </c>
      <c r="C10" s="445"/>
      <c r="D10" s="445"/>
      <c r="E10" s="445"/>
      <c r="F10" s="3"/>
      <c r="G10" s="3"/>
      <c r="H10" s="3"/>
      <c r="I10" s="3"/>
    </row>
    <row r="11" spans="1:9" ht="12.75">
      <c r="A11" s="273">
        <v>6</v>
      </c>
      <c r="B11" s="444" t="str">
        <f>Translations!$B$845</f>
        <v>Use of simplified procedures</v>
      </c>
      <c r="C11" s="445"/>
      <c r="D11" s="445"/>
      <c r="E11" s="445"/>
      <c r="F11" s="3"/>
      <c r="G11" s="3"/>
      <c r="H11" s="3"/>
      <c r="I11" s="3"/>
    </row>
    <row r="12" spans="1:9" ht="12.75">
      <c r="A12" s="273">
        <v>7</v>
      </c>
      <c r="B12" s="444" t="str">
        <f>Translations!$B$846</f>
        <v>Approach for data gaps</v>
      </c>
      <c r="C12" s="445"/>
      <c r="D12" s="445"/>
      <c r="E12" s="445"/>
      <c r="F12" s="3"/>
      <c r="G12" s="3"/>
      <c r="H12" s="3"/>
      <c r="I12" s="3"/>
    </row>
    <row r="13" spans="1:9" ht="12.75">
      <c r="A13" s="273">
        <v>8</v>
      </c>
      <c r="B13" s="444" t="str">
        <f>Translations!$B$847</f>
        <v>Detailed emissions data</v>
      </c>
      <c r="C13" s="445"/>
      <c r="D13" s="445"/>
      <c r="E13" s="445"/>
      <c r="F13" s="3"/>
      <c r="G13" s="3"/>
      <c r="H13" s="3"/>
      <c r="I13" s="3"/>
    </row>
    <row r="14" spans="1:9" ht="12.75">
      <c r="A14" s="273">
        <v>9</v>
      </c>
      <c r="B14" s="444" t="str">
        <f>Translations!$B$848</f>
        <v>Aircraft data</v>
      </c>
      <c r="C14" s="445"/>
      <c r="D14" s="445"/>
      <c r="E14" s="445"/>
      <c r="F14" s="3"/>
      <c r="G14" s="3"/>
      <c r="H14" s="3"/>
      <c r="I14" s="3"/>
    </row>
    <row r="15" spans="1:9" ht="12.75">
      <c r="A15" s="273">
        <v>10</v>
      </c>
      <c r="B15" s="445" t="str">
        <f>Translations!$B$20</f>
        <v>Member State specific further information</v>
      </c>
      <c r="C15" s="445"/>
      <c r="D15" s="445"/>
      <c r="E15" s="445"/>
      <c r="F15" s="3"/>
      <c r="G15" s="3"/>
      <c r="H15" s="3"/>
      <c r="I15" s="3"/>
    </row>
    <row r="16" spans="1:9" ht="12.75">
      <c r="A16" s="273"/>
      <c r="B16" s="445" t="str">
        <f>Translations!$B$849</f>
        <v>Annex: Emissions per aerodrome pair</v>
      </c>
      <c r="C16" s="445"/>
      <c r="D16" s="445"/>
      <c r="E16" s="445"/>
      <c r="F16" s="3"/>
      <c r="G16" s="3"/>
      <c r="H16" s="3"/>
      <c r="I16" s="3"/>
    </row>
    <row r="17" spans="1:2" ht="12.75">
      <c r="A17" s="273"/>
      <c r="B17" s="34"/>
    </row>
    <row r="18" ht="13.5" thickBot="1">
      <c r="A18" s="273"/>
    </row>
    <row r="19" spans="2:6" ht="13.5" thickBot="1">
      <c r="B19" s="31" t="str">
        <f>Translations!$B$850</f>
        <v>Reporting year:</v>
      </c>
      <c r="F19" s="284">
        <f>IF(ISBLANK('Identification and description'!I7),"",'Identification and description'!I7)</f>
      </c>
    </row>
    <row r="20" ht="4.5" customHeight="1"/>
    <row r="21" spans="2:9" ht="13.5" thickBot="1">
      <c r="B21" s="453" t="str">
        <f>Translations!$B$851</f>
        <v>Information about this report:</v>
      </c>
      <c r="C21" s="447"/>
      <c r="D21" s="447"/>
      <c r="E21" s="447"/>
      <c r="F21" s="447"/>
      <c r="G21" s="447"/>
      <c r="H21" s="447"/>
      <c r="I21" s="447"/>
    </row>
    <row r="22" spans="2:9" s="274" customFormat="1" ht="12.75" customHeight="1">
      <c r="B22" s="465" t="str">
        <f>Translations!$B$1033</f>
        <v>This Annual Emissions Report was submitted by:</v>
      </c>
      <c r="C22" s="447"/>
      <c r="D22" s="447"/>
      <c r="E22" s="448"/>
      <c r="F22" s="275">
        <f>IF(ISBLANK('Identification and description'!I12),"",'Identification and description'!I12)</f>
      </c>
      <c r="G22" s="276"/>
      <c r="H22" s="276"/>
      <c r="I22" s="277"/>
    </row>
    <row r="23" spans="2:9" s="274" customFormat="1" ht="12.75">
      <c r="B23" s="446" t="str">
        <f>Translations!$B$23</f>
        <v>Unique Identifier of the aircraft operator (CRCO No.):</v>
      </c>
      <c r="C23" s="447"/>
      <c r="D23" s="447"/>
      <c r="E23" s="448"/>
      <c r="F23" s="278">
        <f>IF(ISBLANK('Identification and description'!I15),"",'Identification and description'!I15)</f>
      </c>
      <c r="G23" s="279"/>
      <c r="H23" s="279"/>
      <c r="I23" s="280"/>
    </row>
    <row r="24" spans="2:9" s="274" customFormat="1" ht="13.5" thickBot="1">
      <c r="B24" s="449" t="str">
        <f>Translations!$B$899</f>
        <v>Version number of the latest approved monitoring plan:</v>
      </c>
      <c r="C24" s="447"/>
      <c r="D24" s="447"/>
      <c r="E24" s="448"/>
      <c r="F24" s="281">
        <f>IF(ISBLANK('Emissions overview'!I7),"",'Emissions overview'!I7)</f>
      </c>
      <c r="G24" s="282"/>
      <c r="H24" s="282"/>
      <c r="I24" s="283"/>
    </row>
    <row r="25" spans="8:11" ht="13.5" thickBot="1">
      <c r="H25" s="2"/>
      <c r="K25" s="274"/>
    </row>
    <row r="26" spans="2:11" ht="18.75" thickBot="1">
      <c r="B26" s="285" t="str">
        <f>Translations!$B$852</f>
        <v>Total emissions of the aircraft operator:</v>
      </c>
      <c r="C26" s="252"/>
      <c r="D26" s="252"/>
      <c r="E26" s="252"/>
      <c r="F26" s="252"/>
      <c r="G26" s="454">
        <f>ROUND(SUM('Emissions overview'!I71),0)</f>
        <v>0</v>
      </c>
      <c r="H26" s="455"/>
      <c r="I26" s="286" t="s">
        <v>1167</v>
      </c>
      <c r="K26" s="274"/>
    </row>
    <row r="27" spans="2:11" ht="25.5" customHeight="1">
      <c r="B27" s="442" t="str">
        <f>Translations!$B$853</f>
        <v>This is the amount of allowances to be surrendered by the aircraft operator, as calculated in section 5(c). This figure should only include emissions to be reported under the EU ETS, i.e. relate to the reduced scope. </v>
      </c>
      <c r="C27" s="443"/>
      <c r="D27" s="443"/>
      <c r="E27" s="443"/>
      <c r="F27" s="443"/>
      <c r="G27" s="443"/>
      <c r="H27" s="443"/>
      <c r="I27" s="443"/>
      <c r="K27" s="274"/>
    </row>
    <row r="28" spans="2:11" ht="4.5" customHeight="1">
      <c r="B28" s="252"/>
      <c r="C28" s="252"/>
      <c r="D28" s="252"/>
      <c r="E28" s="252"/>
      <c r="F28" s="252"/>
      <c r="G28" s="252"/>
      <c r="H28" s="252"/>
      <c r="I28" s="252"/>
      <c r="K28" s="274"/>
    </row>
    <row r="29" spans="2:11" ht="15">
      <c r="B29" s="287" t="str">
        <f>Translations!$B$854</f>
        <v>Memo-Item: Total (sustainable) biomass emissions</v>
      </c>
      <c r="C29" s="252"/>
      <c r="D29" s="252"/>
      <c r="E29" s="252"/>
      <c r="F29" s="252"/>
      <c r="G29" s="440">
        <f>ROUND(SUM('Emissions overview'!J74),0)</f>
        <v>0</v>
      </c>
      <c r="H29" s="441"/>
      <c r="I29" s="288" t="s">
        <v>1167</v>
      </c>
      <c r="K29" s="274"/>
    </row>
    <row r="30" spans="2:11" ht="4.5" customHeight="1">
      <c r="B30" s="252"/>
      <c r="C30" s="252"/>
      <c r="D30" s="252"/>
      <c r="E30" s="252"/>
      <c r="F30" s="252"/>
      <c r="G30" s="252"/>
      <c r="H30" s="252"/>
      <c r="I30" s="252"/>
      <c r="K30" s="274"/>
    </row>
    <row r="31" spans="2:11" ht="15">
      <c r="B31" s="287" t="str">
        <f>Translations!$B$855</f>
        <v>Memo-Item: Total non-sustainable biomass emissions</v>
      </c>
      <c r="C31" s="252"/>
      <c r="D31" s="252"/>
      <c r="E31" s="252"/>
      <c r="F31" s="252"/>
      <c r="G31" s="440">
        <f>ROUND(SUM('Emissions overview'!K75),0)</f>
        <v>0</v>
      </c>
      <c r="H31" s="441"/>
      <c r="I31" s="288" t="s">
        <v>1167</v>
      </c>
      <c r="K31" s="274"/>
    </row>
    <row r="32" spans="8:11" ht="12.75">
      <c r="H32" s="2"/>
      <c r="K32" s="274"/>
    </row>
    <row r="33" ht="12.75">
      <c r="H33" s="2"/>
    </row>
    <row r="34" spans="2:9" ht="25.5" customHeight="1">
      <c r="B34" s="452" t="str">
        <f>Translations!$B$25</f>
        <v>If your competent authority requires you to hand in a signed paper copy of the monitoring plan, please use the space below for signature:</v>
      </c>
      <c r="C34" s="452"/>
      <c r="D34" s="452"/>
      <c r="E34" s="452"/>
      <c r="F34" s="452"/>
      <c r="G34" s="452"/>
      <c r="H34" s="452"/>
      <c r="I34" s="452"/>
    </row>
    <row r="35" spans="2:7" ht="12.75">
      <c r="B35" s="32"/>
      <c r="C35" s="32"/>
      <c r="D35" s="32"/>
      <c r="E35" s="32"/>
      <c r="F35" s="32"/>
      <c r="G35" s="32"/>
    </row>
    <row r="41" spans="2:7" ht="13.5" thickBot="1">
      <c r="B41" s="271"/>
      <c r="D41" s="271"/>
      <c r="E41" s="271"/>
      <c r="F41" s="289"/>
      <c r="G41" s="289"/>
    </row>
    <row r="42" spans="2:9" ht="12.75">
      <c r="B42" s="461" t="str">
        <f>Translations!$B$26</f>
        <v>Date</v>
      </c>
      <c r="C42" s="461"/>
      <c r="D42" s="461"/>
      <c r="E42" s="271"/>
      <c r="F42" s="459" t="str">
        <f>Translations!$B$27</f>
        <v>Name and Signature of 
legally responsible person</v>
      </c>
      <c r="G42" s="459"/>
      <c r="H42" s="459"/>
      <c r="I42" s="459"/>
    </row>
    <row r="43" spans="6:9" ht="12.75">
      <c r="F43" s="460"/>
      <c r="G43" s="460"/>
      <c r="H43" s="460"/>
      <c r="I43" s="460"/>
    </row>
    <row r="47" spans="1:9" ht="13.5" thickBot="1">
      <c r="A47" s="273"/>
      <c r="B47" s="453" t="str">
        <f>Translations!$B$28</f>
        <v>Template version information:</v>
      </c>
      <c r="C47" s="447"/>
      <c r="D47" s="447"/>
      <c r="E47" s="447"/>
      <c r="F47" s="447"/>
      <c r="G47" s="447"/>
      <c r="H47" s="447"/>
      <c r="I47" s="447"/>
    </row>
    <row r="48" spans="2:7" ht="12.75">
      <c r="B48" s="290" t="str">
        <f>Translations!$B$29</f>
        <v>Template provided by:</v>
      </c>
      <c r="C48" s="291"/>
      <c r="D48" s="291"/>
      <c r="E48" s="462" t="str">
        <f>VersionDocumentation!B4</f>
        <v>European Commission</v>
      </c>
      <c r="F48" s="463"/>
      <c r="G48" s="464"/>
    </row>
    <row r="49" spans="2:7" ht="12.75">
      <c r="B49" s="292" t="str">
        <f>Translations!$B$30</f>
        <v>Publication date:</v>
      </c>
      <c r="C49" s="293"/>
      <c r="D49" s="294"/>
      <c r="E49" s="295">
        <f>VersionDocumentation!B3</f>
        <v>42354</v>
      </c>
      <c r="F49" s="466"/>
      <c r="G49" s="467"/>
    </row>
    <row r="50" spans="2:7" ht="12.75">
      <c r="B50" s="292" t="str">
        <f>Translations!$B$31</f>
        <v>Language version:</v>
      </c>
      <c r="C50" s="294"/>
      <c r="D50" s="294"/>
      <c r="E50" s="468" t="str">
        <f>VersionDocumentation!B5</f>
        <v>English</v>
      </c>
      <c r="F50" s="466"/>
      <c r="G50" s="467"/>
    </row>
    <row r="51" spans="2:7" ht="13.5" thickBot="1">
      <c r="B51" s="296" t="str">
        <f>Translations!$B$32</f>
        <v>Reference filename:</v>
      </c>
      <c r="C51" s="297"/>
      <c r="D51" s="297"/>
      <c r="E51" s="456" t="str">
        <f>VersionDocumentation!C3</f>
        <v>P3 Aircraft AER_COM_en_161215.xls</v>
      </c>
      <c r="F51" s="457"/>
      <c r="G51" s="458"/>
    </row>
  </sheetData>
  <sheetProtection sheet="1" objects="1" scenarios="1" formatCells="0" formatColumns="0" formatRows="0"/>
  <mergeCells count="30">
    <mergeCell ref="B47:I47"/>
    <mergeCell ref="B21:I21"/>
    <mergeCell ref="G26:H26"/>
    <mergeCell ref="E51:G51"/>
    <mergeCell ref="F42:I43"/>
    <mergeCell ref="B42:D42"/>
    <mergeCell ref="E48:G48"/>
    <mergeCell ref="B22:E22"/>
    <mergeCell ref="F49:G49"/>
    <mergeCell ref="E50:G50"/>
    <mergeCell ref="B2:I2"/>
    <mergeCell ref="B4:I4"/>
    <mergeCell ref="B5:E5"/>
    <mergeCell ref="B9:E9"/>
    <mergeCell ref="B10:E10"/>
    <mergeCell ref="B34:I34"/>
    <mergeCell ref="B6:E6"/>
    <mergeCell ref="B7:E7"/>
    <mergeCell ref="B8:E8"/>
    <mergeCell ref="B11:E11"/>
    <mergeCell ref="G29:H29"/>
    <mergeCell ref="G31:H31"/>
    <mergeCell ref="B27:I27"/>
    <mergeCell ref="B12:E12"/>
    <mergeCell ref="B23:E23"/>
    <mergeCell ref="B24:E24"/>
    <mergeCell ref="B13:E13"/>
    <mergeCell ref="B14:E14"/>
    <mergeCell ref="B15:E15"/>
    <mergeCell ref="B16:E16"/>
  </mergeCells>
  <hyperlinks>
    <hyperlink ref="B5" location="'Guidelines and conditions'!A1" display="Guidelines and conditions"/>
    <hyperlink ref="B7" location="'Identification and description'!H6" display="Identification of the aircraft operator"/>
    <hyperlink ref="B8" location="'Identification and description'!H145" display="Contact details"/>
    <hyperlink ref="B8:C8" location="'Identification and description'!A1" display="Contact details"/>
    <hyperlink ref="B7:C7" location="'Identification and description'!A1" display="Identification of the aircraft operator"/>
    <hyperlink ref="B6" location="'Identification and description'!H6" display="Identification of the aircraft operator"/>
    <hyperlink ref="B6:C6" location="'Identification and description'!A1" display="Identification of the aircraft operator"/>
    <hyperlink ref="B8:E8" location="'Identification and description'!A71" display="Identification of the Verifier"/>
    <hyperlink ref="B9:E9" location="'Emissions overview'!A1" display="Information about the monitoring plan"/>
    <hyperlink ref="B10:E10" location="'Emissions overview'!A19" display="Total emissions"/>
    <hyperlink ref="B11:E11" location="'Emissions overview'!A95" display="Use of simplified procedures"/>
    <hyperlink ref="B12:E12" location="'Emissions overview'!A117" display="Approach for data gaps"/>
    <hyperlink ref="B13:E13" location="'Emissions Data'!A1" display="Detailed emissions data"/>
    <hyperlink ref="B14:E14" location="'Aircraft Data'!A1" display="Aircraft data"/>
    <hyperlink ref="B15:E15" location="'MS specific content'!A1" display="Member State specific further information"/>
    <hyperlink ref="B16:E16" location="Annex!A1" display="Annex: Emissions per airodrome pair"/>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codeName="Tabelle16">
    <tabColor indexed="12"/>
  </sheetPr>
  <dimension ref="A2:A2"/>
  <sheetViews>
    <sheetView zoomScalePageLayoutView="0" workbookViewId="0" topLeftCell="A1">
      <selection activeCell="G38" sqref="G38"/>
    </sheetView>
  </sheetViews>
  <sheetFormatPr defaultColWidth="9.140625" defaultRowHeight="12.75"/>
  <cols>
    <col min="1" max="16384" width="11.421875" style="5" customWidth="1"/>
  </cols>
  <sheetData>
    <row r="2" ht="23.25">
      <c r="A2" s="4" t="s">
        <v>819</v>
      </c>
    </row>
  </sheetData>
  <sheetProtection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codeName="Tabelle17">
    <tabColor rgb="FF0070C0"/>
  </sheetPr>
  <dimension ref="A1:C1035"/>
  <sheetViews>
    <sheetView zoomScale="145" zoomScaleNormal="145" zoomScalePageLayoutView="0" workbookViewId="0" topLeftCell="A977">
      <selection activeCell="B987" sqref="B987"/>
    </sheetView>
  </sheetViews>
  <sheetFormatPr defaultColWidth="9.140625" defaultRowHeight="12.75"/>
  <cols>
    <col min="1" max="1" width="8.28125" style="434" customWidth="1"/>
    <col min="2" max="2" width="90.7109375" style="118" customWidth="1"/>
    <col min="3" max="3" width="70.7109375" style="78" customWidth="1"/>
    <col min="4" max="16384" width="11.421875" style="78" customWidth="1"/>
  </cols>
  <sheetData>
    <row r="1" spans="1:2" ht="15">
      <c r="A1" s="433" t="s">
        <v>817</v>
      </c>
      <c r="B1" s="117" t="s">
        <v>818</v>
      </c>
    </row>
    <row r="2" spans="1:2" ht="26.25">
      <c r="A2" s="116">
        <v>1</v>
      </c>
      <c r="B2" s="370" t="s">
        <v>705</v>
      </c>
    </row>
    <row r="3" spans="1:2" ht="18">
      <c r="A3" s="116">
        <v>2</v>
      </c>
      <c r="B3" s="371" t="s">
        <v>254</v>
      </c>
    </row>
    <row r="4" spans="1:2" ht="12.75">
      <c r="A4" s="116">
        <v>3</v>
      </c>
      <c r="B4" s="372" t="s">
        <v>255</v>
      </c>
    </row>
    <row r="5" spans="1:2" ht="12.75">
      <c r="A5" s="116">
        <v>4</v>
      </c>
      <c r="B5" s="372" t="s">
        <v>894</v>
      </c>
    </row>
    <row r="6" spans="1:2" ht="12.75">
      <c r="A6" s="116">
        <v>5</v>
      </c>
      <c r="B6" s="372" t="s">
        <v>256</v>
      </c>
    </row>
    <row r="7" spans="1:2" ht="12.75">
      <c r="A7" s="116">
        <v>6</v>
      </c>
      <c r="B7" s="372" t="s">
        <v>697</v>
      </c>
    </row>
    <row r="8" spans="1:2" ht="12.75">
      <c r="A8" s="116">
        <v>7</v>
      </c>
      <c r="B8" s="372" t="s">
        <v>144</v>
      </c>
    </row>
    <row r="9" spans="1:2" ht="12.75">
      <c r="A9" s="116">
        <v>8</v>
      </c>
      <c r="B9" s="372" t="s">
        <v>711</v>
      </c>
    </row>
    <row r="10" spans="1:2" ht="12.75">
      <c r="A10" s="116">
        <v>9</v>
      </c>
      <c r="B10" s="372" t="s">
        <v>706</v>
      </c>
    </row>
    <row r="11" spans="1:2" ht="12.75">
      <c r="A11" s="116">
        <v>10</v>
      </c>
      <c r="B11" s="372" t="s">
        <v>707</v>
      </c>
    </row>
    <row r="12" spans="1:2" ht="12.75">
      <c r="A12" s="116">
        <v>11</v>
      </c>
      <c r="B12" s="372" t="s">
        <v>708</v>
      </c>
    </row>
    <row r="13" spans="1:2" ht="12.75">
      <c r="A13" s="116">
        <v>12</v>
      </c>
      <c r="B13" s="372" t="s">
        <v>709</v>
      </c>
    </row>
    <row r="14" spans="1:2" ht="12.75">
      <c r="A14" s="116">
        <v>13</v>
      </c>
      <c r="B14" s="372" t="s">
        <v>710</v>
      </c>
    </row>
    <row r="15" spans="1:2" ht="12.75">
      <c r="A15" s="116">
        <v>14</v>
      </c>
      <c r="B15" s="372" t="s">
        <v>231</v>
      </c>
    </row>
    <row r="16" spans="1:2" ht="12.75">
      <c r="A16" s="116">
        <v>15</v>
      </c>
      <c r="B16" s="372" t="s">
        <v>236</v>
      </c>
    </row>
    <row r="17" spans="1:2" ht="12.75">
      <c r="A17" s="116">
        <v>16</v>
      </c>
      <c r="B17" s="372" t="s">
        <v>728</v>
      </c>
    </row>
    <row r="18" spans="1:2" ht="12.75">
      <c r="A18" s="116">
        <v>17</v>
      </c>
      <c r="B18" s="372" t="s">
        <v>250</v>
      </c>
    </row>
    <row r="19" spans="1:2" ht="12.75">
      <c r="A19" s="116">
        <v>18</v>
      </c>
      <c r="B19" s="372" t="s">
        <v>235</v>
      </c>
    </row>
    <row r="20" spans="1:2" ht="12.75">
      <c r="A20" s="116">
        <v>19</v>
      </c>
      <c r="B20" s="372" t="s">
        <v>143</v>
      </c>
    </row>
    <row r="21" spans="1:2" ht="12.75">
      <c r="A21" s="116">
        <v>20</v>
      </c>
      <c r="B21" s="373" t="s">
        <v>129</v>
      </c>
    </row>
    <row r="22" spans="1:2" ht="12.75">
      <c r="A22" s="116">
        <v>21</v>
      </c>
      <c r="B22" s="374" t="s">
        <v>816</v>
      </c>
    </row>
    <row r="23" spans="1:2" ht="12.75">
      <c r="A23" s="116">
        <v>22</v>
      </c>
      <c r="B23" s="372" t="s">
        <v>839</v>
      </c>
    </row>
    <row r="24" spans="1:2" ht="12.75">
      <c r="A24" s="116">
        <v>23</v>
      </c>
      <c r="B24" s="374" t="s">
        <v>838</v>
      </c>
    </row>
    <row r="25" spans="1:2" ht="26.25" thickBot="1">
      <c r="A25" s="116">
        <v>24</v>
      </c>
      <c r="B25" s="373" t="s">
        <v>215</v>
      </c>
    </row>
    <row r="26" spans="1:2" ht="13.5" thickBot="1">
      <c r="A26" s="116">
        <v>25</v>
      </c>
      <c r="B26" s="375" t="s">
        <v>216</v>
      </c>
    </row>
    <row r="27" spans="1:2" ht="25.5">
      <c r="A27" s="116">
        <v>26</v>
      </c>
      <c r="B27" s="375" t="s">
        <v>217</v>
      </c>
    </row>
    <row r="28" spans="1:2" ht="13.5" thickBot="1">
      <c r="A28" s="116">
        <v>27</v>
      </c>
      <c r="B28" s="373" t="s">
        <v>128</v>
      </c>
    </row>
    <row r="29" spans="1:2" ht="13.5" thickBot="1">
      <c r="A29" s="116">
        <v>28</v>
      </c>
      <c r="B29" s="376" t="s">
        <v>124</v>
      </c>
    </row>
    <row r="30" spans="1:2" ht="13.5" thickBot="1">
      <c r="A30" s="116">
        <v>29</v>
      </c>
      <c r="B30" s="377" t="s">
        <v>127</v>
      </c>
    </row>
    <row r="31" spans="1:2" ht="13.5" thickBot="1">
      <c r="A31" s="116">
        <v>30</v>
      </c>
      <c r="B31" s="377" t="s">
        <v>125</v>
      </c>
    </row>
    <row r="32" spans="1:2" ht="13.5" thickBot="1">
      <c r="A32" s="116">
        <v>31</v>
      </c>
      <c r="B32" s="377" t="s">
        <v>126</v>
      </c>
    </row>
    <row r="33" spans="1:2" ht="18">
      <c r="A33" s="116">
        <v>32</v>
      </c>
      <c r="B33" s="378" t="s">
        <v>257</v>
      </c>
    </row>
    <row r="34" spans="1:2" ht="51">
      <c r="A34" s="116">
        <v>33</v>
      </c>
      <c r="B34" s="372" t="s">
        <v>1220</v>
      </c>
    </row>
    <row r="35" spans="1:2" ht="12.75">
      <c r="A35" s="116">
        <v>34</v>
      </c>
      <c r="B35" s="374" t="s">
        <v>849</v>
      </c>
    </row>
    <row r="36" spans="1:2" ht="25.5">
      <c r="A36" s="116">
        <v>35</v>
      </c>
      <c r="B36" s="435" t="s">
        <v>1211</v>
      </c>
    </row>
    <row r="37" spans="1:2" ht="38.25">
      <c r="A37" s="116">
        <v>36</v>
      </c>
      <c r="B37" s="374" t="s">
        <v>981</v>
      </c>
    </row>
    <row r="38" spans="1:2" ht="25.5">
      <c r="A38" s="116">
        <v>37</v>
      </c>
      <c r="B38" s="435" t="s">
        <v>1212</v>
      </c>
    </row>
    <row r="39" spans="1:2" ht="38.25">
      <c r="A39" s="116">
        <v>38</v>
      </c>
      <c r="B39" s="374" t="s">
        <v>850</v>
      </c>
    </row>
    <row r="40" spans="1:2" ht="38.25">
      <c r="A40" s="116">
        <v>39</v>
      </c>
      <c r="B40" s="379" t="s">
        <v>854</v>
      </c>
    </row>
    <row r="41" spans="1:2" ht="12.75">
      <c r="A41" s="116">
        <v>40</v>
      </c>
      <c r="B41" s="374" t="s">
        <v>851</v>
      </c>
    </row>
    <row r="42" spans="1:2" ht="89.25">
      <c r="A42" s="116">
        <v>41</v>
      </c>
      <c r="B42" s="379" t="s">
        <v>852</v>
      </c>
    </row>
    <row r="43" spans="1:2" ht="76.5">
      <c r="A43" s="116">
        <v>42</v>
      </c>
      <c r="B43" s="374" t="s">
        <v>855</v>
      </c>
    </row>
    <row r="44" spans="1:2" ht="25.5">
      <c r="A44" s="116">
        <v>43</v>
      </c>
      <c r="B44" s="374" t="s">
        <v>853</v>
      </c>
    </row>
    <row r="45" spans="1:2" ht="12.75">
      <c r="A45" s="116">
        <v>44</v>
      </c>
      <c r="B45" s="372" t="s">
        <v>740</v>
      </c>
    </row>
    <row r="46" spans="1:2" ht="63.75">
      <c r="A46" s="116">
        <v>45</v>
      </c>
      <c r="B46" s="372" t="s">
        <v>1172</v>
      </c>
    </row>
    <row r="47" spans="1:2" ht="38.25">
      <c r="A47" s="116">
        <v>46</v>
      </c>
      <c r="B47" s="373" t="s">
        <v>1219</v>
      </c>
    </row>
    <row r="48" spans="1:2" ht="15.75">
      <c r="A48" s="116">
        <v>47</v>
      </c>
      <c r="B48" s="380" t="s">
        <v>148</v>
      </c>
    </row>
    <row r="49" spans="1:2" ht="63.75">
      <c r="A49" s="116">
        <v>48</v>
      </c>
      <c r="B49" s="373" t="s">
        <v>171</v>
      </c>
    </row>
    <row r="50" spans="1:2" ht="25.5">
      <c r="A50" s="116">
        <v>49</v>
      </c>
      <c r="B50" s="372" t="s">
        <v>897</v>
      </c>
    </row>
    <row r="51" spans="1:2" ht="38.25">
      <c r="A51" s="116">
        <v>50</v>
      </c>
      <c r="B51" s="372" t="s">
        <v>786</v>
      </c>
    </row>
    <row r="52" spans="1:2" ht="38.25">
      <c r="A52" s="116">
        <v>51</v>
      </c>
      <c r="B52" s="372" t="s">
        <v>857</v>
      </c>
    </row>
    <row r="53" spans="1:2" ht="12.75">
      <c r="A53" s="116">
        <v>52</v>
      </c>
      <c r="B53" s="374" t="s">
        <v>856</v>
      </c>
    </row>
    <row r="54" spans="1:2" ht="13.5" thickBot="1">
      <c r="A54" s="116">
        <v>53</v>
      </c>
      <c r="B54" s="372" t="s">
        <v>207</v>
      </c>
    </row>
    <row r="55" spans="1:2" ht="12.75">
      <c r="A55" s="116">
        <v>54</v>
      </c>
      <c r="B55" s="381" t="s">
        <v>149</v>
      </c>
    </row>
    <row r="56" spans="1:2" ht="89.25">
      <c r="A56" s="116">
        <v>55</v>
      </c>
      <c r="B56" s="372" t="s">
        <v>1173</v>
      </c>
    </row>
    <row r="57" spans="1:2" ht="76.5">
      <c r="A57" s="116">
        <v>56</v>
      </c>
      <c r="B57" s="372" t="s">
        <v>858</v>
      </c>
    </row>
    <row r="58" spans="1:2" ht="25.5">
      <c r="A58" s="116">
        <v>57</v>
      </c>
      <c r="B58" s="372" t="s">
        <v>265</v>
      </c>
    </row>
    <row r="59" spans="1:2" ht="25.5">
      <c r="A59" s="116">
        <v>58</v>
      </c>
      <c r="B59" s="372" t="s">
        <v>150</v>
      </c>
    </row>
    <row r="60" spans="1:2" ht="76.5">
      <c r="A60" s="116">
        <v>59</v>
      </c>
      <c r="B60" s="373" t="s">
        <v>994</v>
      </c>
    </row>
    <row r="61" spans="1:2" ht="15.75">
      <c r="A61" s="116">
        <v>60</v>
      </c>
      <c r="B61" s="382" t="s">
        <v>151</v>
      </c>
    </row>
    <row r="62" spans="1:2" ht="12.75">
      <c r="A62" s="116">
        <v>61</v>
      </c>
      <c r="B62" s="373" t="s">
        <v>152</v>
      </c>
    </row>
    <row r="63" spans="1:2" ht="12.75">
      <c r="A63" s="116">
        <v>62</v>
      </c>
      <c r="B63" s="374" t="s">
        <v>154</v>
      </c>
    </row>
    <row r="64" spans="1:2" ht="12.75">
      <c r="A64" s="116">
        <v>63</v>
      </c>
      <c r="B64" s="372" t="s">
        <v>153</v>
      </c>
    </row>
    <row r="65" spans="1:2" ht="12.75">
      <c r="A65" s="116">
        <v>64</v>
      </c>
      <c r="B65" s="374" t="s">
        <v>155</v>
      </c>
    </row>
    <row r="66" spans="1:2" ht="12.75">
      <c r="A66" s="116">
        <v>65</v>
      </c>
      <c r="B66" s="372" t="s">
        <v>859</v>
      </c>
    </row>
    <row r="67" spans="1:2" ht="12.75">
      <c r="A67" s="116">
        <v>66</v>
      </c>
      <c r="B67" s="372" t="s">
        <v>161</v>
      </c>
    </row>
    <row r="68" spans="1:2" ht="12.75">
      <c r="A68" s="116">
        <v>67</v>
      </c>
      <c r="B68" s="372" t="s">
        <v>739</v>
      </c>
    </row>
    <row r="69" spans="1:2" ht="12.75">
      <c r="A69" s="116">
        <v>68</v>
      </c>
      <c r="B69" s="374" t="s">
        <v>156</v>
      </c>
    </row>
    <row r="70" spans="1:2" ht="12.75">
      <c r="A70" s="116">
        <v>69</v>
      </c>
      <c r="B70" s="373" t="s">
        <v>157</v>
      </c>
    </row>
    <row r="71" spans="1:2" ht="12.75">
      <c r="A71" s="116">
        <v>70</v>
      </c>
      <c r="B71" s="383" t="s">
        <v>158</v>
      </c>
    </row>
    <row r="72" spans="1:2" ht="12.75">
      <c r="A72" s="116">
        <v>71</v>
      </c>
      <c r="B72" s="372" t="s">
        <v>159</v>
      </c>
    </row>
    <row r="73" spans="1:2" ht="12.75">
      <c r="A73" s="116">
        <v>72</v>
      </c>
      <c r="B73" s="383" t="s">
        <v>160</v>
      </c>
    </row>
    <row r="74" spans="1:2" ht="15.75">
      <c r="A74" s="116">
        <v>73</v>
      </c>
      <c r="B74" s="382" t="s">
        <v>162</v>
      </c>
    </row>
    <row r="75" spans="1:2" ht="63.75">
      <c r="A75" s="116">
        <v>74</v>
      </c>
      <c r="B75" s="372" t="s">
        <v>163</v>
      </c>
    </row>
    <row r="76" spans="1:2" ht="38.25">
      <c r="A76" s="116">
        <v>75</v>
      </c>
      <c r="B76" s="372" t="s">
        <v>713</v>
      </c>
    </row>
    <row r="77" spans="1:2" ht="51">
      <c r="A77" s="116">
        <v>76</v>
      </c>
      <c r="B77" s="372" t="s">
        <v>787</v>
      </c>
    </row>
    <row r="78" spans="1:2" ht="12.75">
      <c r="A78" s="116">
        <v>77</v>
      </c>
      <c r="B78" s="384" t="s">
        <v>712</v>
      </c>
    </row>
    <row r="79" spans="1:2" ht="12.75">
      <c r="A79" s="116">
        <v>78</v>
      </c>
      <c r="B79" s="385" t="s">
        <v>164</v>
      </c>
    </row>
    <row r="80" spans="1:2" ht="12.75">
      <c r="A80" s="116">
        <v>79</v>
      </c>
      <c r="B80" s="386" t="s">
        <v>165</v>
      </c>
    </row>
    <row r="81" spans="1:2" ht="13.5" thickBot="1">
      <c r="A81" s="116">
        <v>80</v>
      </c>
      <c r="B81" s="387" t="s">
        <v>166</v>
      </c>
    </row>
    <row r="82" spans="1:2" ht="25.5">
      <c r="A82" s="116">
        <v>81</v>
      </c>
      <c r="B82" s="386" t="s">
        <v>168</v>
      </c>
    </row>
    <row r="83" spans="1:2" ht="12.75">
      <c r="A83" s="116">
        <v>82</v>
      </c>
      <c r="B83" s="386" t="s">
        <v>861</v>
      </c>
    </row>
    <row r="84" spans="1:2" ht="25.5">
      <c r="A84" s="116">
        <v>83</v>
      </c>
      <c r="B84" s="386" t="s">
        <v>1174</v>
      </c>
    </row>
    <row r="85" spans="1:2" ht="12.75">
      <c r="A85" s="116">
        <v>84</v>
      </c>
      <c r="B85" s="386" t="s">
        <v>860</v>
      </c>
    </row>
    <row r="86" spans="1:2" ht="25.5">
      <c r="A86" s="116">
        <v>85</v>
      </c>
      <c r="B86" s="386" t="s">
        <v>177</v>
      </c>
    </row>
    <row r="87" spans="1:2" ht="15.75">
      <c r="A87" s="116">
        <v>86</v>
      </c>
      <c r="B87" s="382" t="s">
        <v>266</v>
      </c>
    </row>
    <row r="88" spans="1:2" ht="18">
      <c r="A88" s="116">
        <v>87</v>
      </c>
      <c r="B88" s="371" t="s">
        <v>840</v>
      </c>
    </row>
    <row r="89" spans="1:2" ht="15.75">
      <c r="A89" s="116">
        <v>88</v>
      </c>
      <c r="B89" s="388" t="s">
        <v>258</v>
      </c>
    </row>
    <row r="90" spans="1:2" ht="22.5">
      <c r="A90" s="116">
        <v>89</v>
      </c>
      <c r="B90" s="389" t="s">
        <v>841</v>
      </c>
    </row>
    <row r="91" spans="1:2" ht="33.75">
      <c r="A91" s="116">
        <v>90</v>
      </c>
      <c r="B91" s="389" t="s">
        <v>865</v>
      </c>
    </row>
    <row r="92" spans="1:2" ht="22.5">
      <c r="A92" s="116">
        <v>91</v>
      </c>
      <c r="B92" s="389" t="s">
        <v>842</v>
      </c>
    </row>
    <row r="93" spans="1:2" ht="45.75" thickBot="1">
      <c r="A93" s="116">
        <v>92</v>
      </c>
      <c r="B93" s="389" t="s">
        <v>866</v>
      </c>
    </row>
    <row r="94" spans="1:2" ht="13.5" thickBot="1">
      <c r="A94" s="116">
        <v>93</v>
      </c>
      <c r="B94" s="390" t="s">
        <v>695</v>
      </c>
    </row>
    <row r="95" spans="1:2" ht="13.5" thickBot="1">
      <c r="A95" s="116">
        <v>94</v>
      </c>
      <c r="B95" s="391" t="s">
        <v>843</v>
      </c>
    </row>
    <row r="96" spans="1:2" ht="13.5" thickBot="1">
      <c r="A96" s="116">
        <v>95</v>
      </c>
      <c r="B96" s="391" t="s">
        <v>844</v>
      </c>
    </row>
    <row r="97" spans="1:2" ht="23.25" thickBot="1">
      <c r="A97" s="116">
        <v>96</v>
      </c>
      <c r="B97" s="391" t="s">
        <v>696</v>
      </c>
    </row>
    <row r="98" spans="1:2" ht="12.75">
      <c r="A98" s="116">
        <v>97</v>
      </c>
      <c r="B98" s="392" t="s">
        <v>862</v>
      </c>
    </row>
    <row r="99" spans="1:2" ht="36">
      <c r="A99" s="116">
        <v>98</v>
      </c>
      <c r="B99" s="371" t="s">
        <v>260</v>
      </c>
    </row>
    <row r="100" spans="1:2" ht="15.75">
      <c r="A100" s="116">
        <v>99</v>
      </c>
      <c r="B100" s="388" t="s">
        <v>244</v>
      </c>
    </row>
    <row r="101" spans="1:2" ht="12.75">
      <c r="A101" s="116">
        <v>100</v>
      </c>
      <c r="B101" s="385" t="s">
        <v>698</v>
      </c>
    </row>
    <row r="102" spans="1:2" ht="15">
      <c r="A102" s="116">
        <v>101</v>
      </c>
      <c r="B102" s="393"/>
    </row>
    <row r="103" spans="1:2" ht="12.75">
      <c r="A103" s="116">
        <v>102</v>
      </c>
      <c r="B103" s="389" t="s">
        <v>131</v>
      </c>
    </row>
    <row r="104" spans="1:2" ht="12.75">
      <c r="A104" s="116">
        <v>103</v>
      </c>
      <c r="B104" s="385" t="s">
        <v>130</v>
      </c>
    </row>
    <row r="105" spans="1:2" ht="12.75">
      <c r="A105" s="116">
        <v>104</v>
      </c>
      <c r="B105" s="389" t="s">
        <v>654</v>
      </c>
    </row>
    <row r="106" spans="1:2" ht="12.75">
      <c r="A106" s="116">
        <v>105</v>
      </c>
      <c r="B106" s="385" t="s">
        <v>136</v>
      </c>
    </row>
    <row r="107" spans="1:2" ht="56.25">
      <c r="A107" s="116">
        <v>106</v>
      </c>
      <c r="B107" s="389" t="s">
        <v>867</v>
      </c>
    </row>
    <row r="108" spans="1:2" ht="12.75">
      <c r="A108" s="116">
        <v>107</v>
      </c>
      <c r="B108" s="385" t="s">
        <v>135</v>
      </c>
    </row>
    <row r="109" spans="1:2" ht="33.75">
      <c r="A109" s="116">
        <v>108</v>
      </c>
      <c r="B109" s="394" t="s">
        <v>1185</v>
      </c>
    </row>
    <row r="110" spans="1:2" ht="12.75">
      <c r="A110" s="116">
        <v>109</v>
      </c>
      <c r="B110" s="395" t="s">
        <v>868</v>
      </c>
    </row>
    <row r="111" spans="1:2" ht="12.75">
      <c r="A111" s="116">
        <v>110</v>
      </c>
      <c r="B111" s="389" t="s">
        <v>869</v>
      </c>
    </row>
    <row r="112" spans="1:2" ht="12.75">
      <c r="A112" s="116">
        <v>111</v>
      </c>
      <c r="B112" s="372" t="s">
        <v>147</v>
      </c>
    </row>
    <row r="113" spans="1:2" ht="25.5">
      <c r="A113" s="116">
        <v>112</v>
      </c>
      <c r="B113" s="385" t="s">
        <v>699</v>
      </c>
    </row>
    <row r="114" spans="1:2" ht="22.5">
      <c r="A114" s="116">
        <v>113</v>
      </c>
      <c r="B114" s="389" t="s">
        <v>180</v>
      </c>
    </row>
    <row r="115" spans="1:2" ht="25.5">
      <c r="A115" s="116">
        <v>114</v>
      </c>
      <c r="B115" s="385" t="s">
        <v>700</v>
      </c>
    </row>
    <row r="116" spans="1:2" ht="33.75">
      <c r="A116" s="116">
        <v>115</v>
      </c>
      <c r="B116" s="389" t="s">
        <v>1094</v>
      </c>
    </row>
    <row r="117" spans="1:2" ht="25.5">
      <c r="A117" s="116">
        <v>116</v>
      </c>
      <c r="B117" s="385" t="s">
        <v>650</v>
      </c>
    </row>
    <row r="118" spans="1:2" ht="15">
      <c r="A118" s="116">
        <v>117</v>
      </c>
      <c r="B118" s="393"/>
    </row>
    <row r="119" spans="1:2" ht="33.75">
      <c r="A119" s="116">
        <v>118</v>
      </c>
      <c r="B119" s="389" t="s">
        <v>1092</v>
      </c>
    </row>
    <row r="120" spans="1:2" ht="12.75">
      <c r="A120" s="116">
        <v>119</v>
      </c>
      <c r="B120" s="385" t="s">
        <v>281</v>
      </c>
    </row>
    <row r="121" spans="1:2" ht="12.75">
      <c r="A121" s="116">
        <v>120</v>
      </c>
      <c r="B121" s="389" t="s">
        <v>188</v>
      </c>
    </row>
    <row r="122" spans="1:2" ht="12.75">
      <c r="A122" s="116">
        <v>121</v>
      </c>
      <c r="B122" s="385" t="s">
        <v>182</v>
      </c>
    </row>
    <row r="123" spans="1:2" ht="22.5">
      <c r="A123" s="116">
        <v>122</v>
      </c>
      <c r="B123" s="389" t="s">
        <v>1093</v>
      </c>
    </row>
    <row r="124" spans="1:2" ht="25.5">
      <c r="A124" s="116">
        <v>123</v>
      </c>
      <c r="B124" s="385" t="s">
        <v>169</v>
      </c>
    </row>
    <row r="125" spans="1:2" ht="12.75">
      <c r="A125" s="116">
        <v>124</v>
      </c>
      <c r="B125" s="396" t="s">
        <v>645</v>
      </c>
    </row>
    <row r="126" spans="1:2" ht="12.75">
      <c r="A126" s="116">
        <v>125</v>
      </c>
      <c r="B126" s="396" t="s">
        <v>189</v>
      </c>
    </row>
    <row r="127" spans="1:2" ht="12.75">
      <c r="A127" s="116">
        <v>126</v>
      </c>
      <c r="B127" s="396" t="s">
        <v>172</v>
      </c>
    </row>
    <row r="128" spans="1:2" ht="12.75">
      <c r="A128" s="116">
        <v>127</v>
      </c>
      <c r="B128" s="396" t="s">
        <v>646</v>
      </c>
    </row>
    <row r="129" spans="1:2" ht="12.75">
      <c r="A129" s="116">
        <v>128</v>
      </c>
      <c r="B129" s="385" t="s">
        <v>190</v>
      </c>
    </row>
    <row r="130" spans="1:2" ht="12.75">
      <c r="A130" s="116">
        <v>129</v>
      </c>
      <c r="B130" s="396" t="s">
        <v>191</v>
      </c>
    </row>
    <row r="131" spans="1:2" ht="12.75">
      <c r="A131" s="116">
        <v>130</v>
      </c>
      <c r="B131" s="396" t="s">
        <v>192</v>
      </c>
    </row>
    <row r="132" spans="1:2" ht="12.75">
      <c r="A132" s="116">
        <v>131</v>
      </c>
      <c r="B132" s="396" t="s">
        <v>193</v>
      </c>
    </row>
    <row r="133" spans="1:2" ht="12.75">
      <c r="A133" s="116">
        <v>132</v>
      </c>
      <c r="B133" s="396" t="s">
        <v>194</v>
      </c>
    </row>
    <row r="134" spans="1:2" ht="12.75">
      <c r="A134" s="116">
        <v>133</v>
      </c>
      <c r="B134" s="396" t="s">
        <v>195</v>
      </c>
    </row>
    <row r="135" spans="1:2" ht="12.75">
      <c r="A135" s="116">
        <v>134</v>
      </c>
      <c r="B135" s="396" t="s">
        <v>196</v>
      </c>
    </row>
    <row r="136" spans="1:2" ht="12.75">
      <c r="A136" s="116">
        <v>135</v>
      </c>
      <c r="B136" s="396" t="s">
        <v>230</v>
      </c>
    </row>
    <row r="137" spans="1:2" ht="25.5">
      <c r="A137" s="116">
        <v>136</v>
      </c>
      <c r="B137" s="385" t="s">
        <v>208</v>
      </c>
    </row>
    <row r="138" spans="1:2" ht="25.5">
      <c r="A138" s="116">
        <v>137</v>
      </c>
      <c r="B138" s="385" t="s">
        <v>198</v>
      </c>
    </row>
    <row r="139" spans="1:2" ht="33.75">
      <c r="A139" s="116">
        <v>138</v>
      </c>
      <c r="B139" s="397" t="s">
        <v>870</v>
      </c>
    </row>
    <row r="140" spans="1:2" ht="25.5">
      <c r="A140" s="116">
        <v>139</v>
      </c>
      <c r="B140" s="398" t="s">
        <v>142</v>
      </c>
    </row>
    <row r="141" spans="1:2" ht="12.75">
      <c r="A141" s="116">
        <v>140</v>
      </c>
      <c r="B141" s="385" t="s">
        <v>197</v>
      </c>
    </row>
    <row r="142" spans="1:2" ht="22.5">
      <c r="A142" s="116">
        <v>141</v>
      </c>
      <c r="B142" s="397" t="s">
        <v>898</v>
      </c>
    </row>
    <row r="143" spans="1:2" ht="12.75">
      <c r="A143" s="116">
        <v>142</v>
      </c>
      <c r="B143" s="396" t="s">
        <v>282</v>
      </c>
    </row>
    <row r="144" spans="1:2" ht="12.75">
      <c r="A144" s="116">
        <v>143</v>
      </c>
      <c r="B144" s="397" t="s">
        <v>199</v>
      </c>
    </row>
    <row r="145" spans="1:2" ht="12.75">
      <c r="A145" s="116">
        <v>144</v>
      </c>
      <c r="B145" s="396" t="s">
        <v>283</v>
      </c>
    </row>
    <row r="146" spans="1:2" ht="12.75">
      <c r="A146" s="116">
        <v>145</v>
      </c>
      <c r="B146" s="396" t="s">
        <v>284</v>
      </c>
    </row>
    <row r="147" spans="1:2" ht="13.5" thickBot="1">
      <c r="A147" s="116">
        <v>146</v>
      </c>
      <c r="B147" s="399" t="s">
        <v>648</v>
      </c>
    </row>
    <row r="148" spans="1:2" ht="15.75">
      <c r="A148" s="116">
        <v>147</v>
      </c>
      <c r="B148" s="388" t="s">
        <v>701</v>
      </c>
    </row>
    <row r="149" spans="1:2" ht="12.75">
      <c r="A149" s="116">
        <v>148</v>
      </c>
      <c r="B149" s="385" t="s">
        <v>229</v>
      </c>
    </row>
    <row r="150" spans="1:2" ht="22.5">
      <c r="A150" s="116">
        <v>149</v>
      </c>
      <c r="B150" s="397" t="s">
        <v>702</v>
      </c>
    </row>
    <row r="151" spans="1:2" ht="12.75">
      <c r="A151" s="116">
        <v>150</v>
      </c>
      <c r="B151" s="385" t="s">
        <v>685</v>
      </c>
    </row>
    <row r="152" spans="1:2" ht="12.75">
      <c r="A152" s="116">
        <v>151</v>
      </c>
      <c r="B152" s="385" t="s">
        <v>686</v>
      </c>
    </row>
    <row r="153" spans="1:2" ht="12.75">
      <c r="A153" s="116">
        <v>152</v>
      </c>
      <c r="B153" s="385" t="s">
        <v>687</v>
      </c>
    </row>
    <row r="154" spans="1:2" ht="12.75">
      <c r="A154" s="116">
        <v>153</v>
      </c>
      <c r="B154" s="385" t="s">
        <v>200</v>
      </c>
    </row>
    <row r="155" spans="1:2" ht="12.75">
      <c r="A155" s="116">
        <v>154</v>
      </c>
      <c r="B155" s="385" t="s">
        <v>201</v>
      </c>
    </row>
    <row r="156" spans="1:2" ht="12.75">
      <c r="A156" s="116">
        <v>155</v>
      </c>
      <c r="B156" s="385" t="s">
        <v>202</v>
      </c>
    </row>
    <row r="157" spans="1:2" ht="12.75">
      <c r="A157" s="116">
        <v>156</v>
      </c>
      <c r="B157" s="385" t="s">
        <v>203</v>
      </c>
    </row>
    <row r="158" spans="1:2" ht="12.75">
      <c r="A158" s="116">
        <v>157</v>
      </c>
      <c r="B158" s="372" t="s">
        <v>784</v>
      </c>
    </row>
    <row r="159" spans="1:2" ht="12.75">
      <c r="A159" s="116">
        <v>158</v>
      </c>
      <c r="B159" s="385" t="s">
        <v>23</v>
      </c>
    </row>
    <row r="160" spans="1:2" ht="25.5">
      <c r="A160" s="116">
        <v>159</v>
      </c>
      <c r="B160" s="372" t="s">
        <v>647</v>
      </c>
    </row>
    <row r="161" spans="1:2" ht="33.75">
      <c r="A161" s="116">
        <v>160</v>
      </c>
      <c r="B161" s="397" t="s">
        <v>5</v>
      </c>
    </row>
    <row r="162" spans="1:2" ht="12.75">
      <c r="A162" s="116">
        <v>161</v>
      </c>
      <c r="B162" s="373" t="s">
        <v>688</v>
      </c>
    </row>
    <row r="163" spans="1:2" ht="12.75">
      <c r="A163" s="116">
        <v>162</v>
      </c>
      <c r="B163" s="373" t="s">
        <v>689</v>
      </c>
    </row>
    <row r="164" spans="1:2" ht="12.75">
      <c r="A164" s="116">
        <v>163</v>
      </c>
      <c r="B164" s="373" t="s">
        <v>690</v>
      </c>
    </row>
    <row r="165" spans="1:2" ht="12.75">
      <c r="A165" s="116">
        <v>164</v>
      </c>
      <c r="B165" s="373" t="s">
        <v>691</v>
      </c>
    </row>
    <row r="166" spans="1:2" ht="12.75">
      <c r="A166" s="116">
        <v>165</v>
      </c>
      <c r="B166" s="373" t="s">
        <v>692</v>
      </c>
    </row>
    <row r="167" spans="1:2" ht="12.75">
      <c r="A167" s="116">
        <v>166</v>
      </c>
      <c r="B167" s="373" t="s">
        <v>693</v>
      </c>
    </row>
    <row r="168" spans="1:2" ht="12.75">
      <c r="A168" s="116">
        <v>167</v>
      </c>
      <c r="B168" s="372" t="s">
        <v>895</v>
      </c>
    </row>
    <row r="169" spans="1:2" ht="18">
      <c r="A169" s="116">
        <v>168</v>
      </c>
      <c r="B169" s="371" t="s">
        <v>140</v>
      </c>
    </row>
    <row r="170" spans="1:2" ht="15.75">
      <c r="A170" s="116">
        <v>169</v>
      </c>
      <c r="B170" s="388" t="s">
        <v>279</v>
      </c>
    </row>
    <row r="171" spans="1:2" ht="15.75">
      <c r="A171" s="116">
        <v>170</v>
      </c>
      <c r="B171" s="382" t="s">
        <v>204</v>
      </c>
    </row>
    <row r="172" spans="1:2" ht="25.5">
      <c r="A172" s="116">
        <v>171</v>
      </c>
      <c r="B172" s="385" t="s">
        <v>704</v>
      </c>
    </row>
    <row r="173" spans="1:2" ht="45">
      <c r="A173" s="116">
        <v>172</v>
      </c>
      <c r="B173" s="400" t="s">
        <v>205</v>
      </c>
    </row>
    <row r="174" spans="1:2" ht="33.75">
      <c r="A174" s="116">
        <v>173</v>
      </c>
      <c r="B174" s="400" t="s">
        <v>206</v>
      </c>
    </row>
    <row r="175" spans="1:2" ht="33.75">
      <c r="A175" s="116">
        <v>174</v>
      </c>
      <c r="B175" s="400" t="s">
        <v>788</v>
      </c>
    </row>
    <row r="176" spans="1:2" ht="33.75">
      <c r="A176" s="116">
        <v>175</v>
      </c>
      <c r="B176" s="400" t="s">
        <v>899</v>
      </c>
    </row>
    <row r="177" spans="1:2" ht="13.5" thickBot="1">
      <c r="A177" s="116">
        <v>176</v>
      </c>
      <c r="B177" s="385" t="s">
        <v>694</v>
      </c>
    </row>
    <row r="178" spans="1:2" ht="34.5" thickBot="1">
      <c r="A178" s="116">
        <v>177</v>
      </c>
      <c r="B178" s="401" t="s">
        <v>721</v>
      </c>
    </row>
    <row r="179" spans="1:2" ht="23.25" thickBot="1">
      <c r="A179" s="116">
        <v>178</v>
      </c>
      <c r="B179" s="402" t="s">
        <v>722</v>
      </c>
    </row>
    <row r="180" spans="1:2" ht="23.25" thickBot="1">
      <c r="A180" s="116">
        <v>179</v>
      </c>
      <c r="B180" s="403" t="s">
        <v>724</v>
      </c>
    </row>
    <row r="181" spans="1:2" ht="23.25" thickBot="1">
      <c r="A181" s="116">
        <v>180</v>
      </c>
      <c r="B181" s="403" t="s">
        <v>719</v>
      </c>
    </row>
    <row r="182" spans="1:2" ht="23.25" thickBot="1">
      <c r="A182" s="116">
        <v>181</v>
      </c>
      <c r="B182" s="403" t="s">
        <v>720</v>
      </c>
    </row>
    <row r="183" spans="1:2" ht="13.5" thickBot="1">
      <c r="A183" s="116">
        <v>182</v>
      </c>
      <c r="B183" s="403" t="s">
        <v>716</v>
      </c>
    </row>
    <row r="184" spans="1:2" ht="13.5" thickBot="1">
      <c r="A184" s="116">
        <v>183</v>
      </c>
      <c r="B184" s="403" t="s">
        <v>717</v>
      </c>
    </row>
    <row r="185" spans="1:2" ht="13.5" thickBot="1">
      <c r="A185" s="116">
        <v>184</v>
      </c>
      <c r="B185" s="403" t="s">
        <v>718</v>
      </c>
    </row>
    <row r="186" spans="1:2" ht="33.75">
      <c r="A186" s="116">
        <v>185</v>
      </c>
      <c r="B186" s="404" t="s">
        <v>871</v>
      </c>
    </row>
    <row r="187" spans="1:2" ht="12.75">
      <c r="A187" s="116">
        <v>186</v>
      </c>
      <c r="B187" s="405" t="s">
        <v>872</v>
      </c>
    </row>
    <row r="188" spans="1:2" ht="12.75">
      <c r="A188" s="116">
        <v>187</v>
      </c>
      <c r="B188" s="385" t="s">
        <v>209</v>
      </c>
    </row>
    <row r="189" spans="1:2" ht="23.25" thickBot="1">
      <c r="A189" s="116">
        <v>188</v>
      </c>
      <c r="B189" s="406" t="s">
        <v>134</v>
      </c>
    </row>
    <row r="190" spans="1:2" ht="23.25" thickBot="1">
      <c r="A190" s="116">
        <v>189</v>
      </c>
      <c r="B190" s="403" t="s">
        <v>723</v>
      </c>
    </row>
    <row r="191" spans="1:2" ht="12.75">
      <c r="A191" s="116">
        <v>190</v>
      </c>
      <c r="B191" s="372" t="s">
        <v>873</v>
      </c>
    </row>
    <row r="192" spans="1:2" ht="25.5">
      <c r="A192" s="116">
        <v>191</v>
      </c>
      <c r="B192" s="385" t="s">
        <v>652</v>
      </c>
    </row>
    <row r="193" spans="1:2" ht="23.25" thickBot="1">
      <c r="A193" s="116">
        <v>192</v>
      </c>
      <c r="B193" s="397" t="s">
        <v>1186</v>
      </c>
    </row>
    <row r="194" spans="1:2" ht="13.5" thickBot="1">
      <c r="A194" s="116">
        <v>193</v>
      </c>
      <c r="B194" s="407" t="s">
        <v>874</v>
      </c>
    </row>
    <row r="195" spans="1:2" ht="13.5" thickBot="1">
      <c r="A195" s="116">
        <v>194</v>
      </c>
      <c r="B195" s="408" t="s">
        <v>875</v>
      </c>
    </row>
    <row r="196" spans="1:2" ht="39" thickBot="1">
      <c r="A196" s="116">
        <v>195</v>
      </c>
      <c r="B196" s="372" t="s">
        <v>649</v>
      </c>
    </row>
    <row r="197" spans="1:2" ht="13.5" thickBot="1">
      <c r="A197" s="116">
        <v>196</v>
      </c>
      <c r="B197" s="407" t="s">
        <v>876</v>
      </c>
    </row>
    <row r="198" spans="1:2" ht="13.5" thickBot="1">
      <c r="A198" s="116">
        <v>197</v>
      </c>
      <c r="B198" s="408" t="s">
        <v>877</v>
      </c>
    </row>
    <row r="199" spans="1:2" ht="13.5" thickBot="1">
      <c r="A199" s="116">
        <v>198</v>
      </c>
      <c r="B199" s="408" t="s">
        <v>878</v>
      </c>
    </row>
    <row r="200" spans="1:2" ht="13.5" thickBot="1">
      <c r="A200" s="116">
        <v>199</v>
      </c>
      <c r="B200" s="408" t="s">
        <v>879</v>
      </c>
    </row>
    <row r="201" spans="1:2" ht="25.5">
      <c r="A201" s="116">
        <v>200</v>
      </c>
      <c r="B201" s="385" t="s">
        <v>653</v>
      </c>
    </row>
    <row r="202" spans="1:2" ht="23.25" thickBot="1">
      <c r="A202" s="116">
        <v>201</v>
      </c>
      <c r="B202" s="409" t="s">
        <v>1187</v>
      </c>
    </row>
    <row r="203" spans="1:2" ht="25.5">
      <c r="A203" s="116">
        <v>202</v>
      </c>
      <c r="B203" s="385" t="s">
        <v>655</v>
      </c>
    </row>
    <row r="204" spans="1:2" ht="23.25" thickBot="1">
      <c r="A204" s="116">
        <v>203</v>
      </c>
      <c r="B204" s="409" t="s">
        <v>1188</v>
      </c>
    </row>
    <row r="205" spans="1:2" ht="27">
      <c r="A205" s="116">
        <v>204</v>
      </c>
      <c r="B205" s="385" t="s">
        <v>730</v>
      </c>
    </row>
    <row r="206" spans="1:2" ht="12.75">
      <c r="A206" s="116">
        <v>205</v>
      </c>
      <c r="B206" s="400" t="s">
        <v>729</v>
      </c>
    </row>
    <row r="207" spans="1:2" ht="12.75">
      <c r="A207" s="116">
        <v>206</v>
      </c>
      <c r="B207" s="396" t="s">
        <v>727</v>
      </c>
    </row>
    <row r="208" spans="1:2" ht="15.75">
      <c r="A208" s="116">
        <v>207</v>
      </c>
      <c r="B208" s="388" t="s">
        <v>726</v>
      </c>
    </row>
    <row r="209" spans="1:2" ht="39.75">
      <c r="A209" s="116">
        <v>208</v>
      </c>
      <c r="B209" s="373" t="s">
        <v>502</v>
      </c>
    </row>
    <row r="210" spans="1:2" ht="33.75">
      <c r="A210" s="116">
        <v>209</v>
      </c>
      <c r="B210" s="400" t="s">
        <v>1175</v>
      </c>
    </row>
    <row r="211" spans="1:2" ht="12.75">
      <c r="A211" s="116">
        <v>210</v>
      </c>
      <c r="B211" s="372" t="s">
        <v>880</v>
      </c>
    </row>
    <row r="212" spans="1:2" ht="25.5">
      <c r="A212" s="116">
        <v>211</v>
      </c>
      <c r="B212" s="373" t="s">
        <v>907</v>
      </c>
    </row>
    <row r="213" spans="1:2" ht="38.25">
      <c r="A213" s="116">
        <v>212</v>
      </c>
      <c r="B213" s="373" t="s">
        <v>908</v>
      </c>
    </row>
    <row r="214" spans="1:2" ht="34.5" thickBot="1">
      <c r="A214" s="116">
        <v>213</v>
      </c>
      <c r="B214" s="410" t="s">
        <v>342</v>
      </c>
    </row>
    <row r="215" spans="1:2" ht="12.75">
      <c r="A215" s="116">
        <v>214</v>
      </c>
      <c r="B215" s="372" t="s">
        <v>725</v>
      </c>
    </row>
    <row r="216" spans="1:2" ht="21">
      <c r="A216" s="116">
        <v>215</v>
      </c>
      <c r="B216" s="378" t="s">
        <v>779</v>
      </c>
    </row>
    <row r="217" spans="1:2" ht="12.75">
      <c r="A217" s="116">
        <v>216</v>
      </c>
      <c r="B217" s="372" t="s">
        <v>678</v>
      </c>
    </row>
    <row r="218" spans="1:2" ht="12.75">
      <c r="A218" s="116">
        <v>217</v>
      </c>
      <c r="B218" s="373" t="s">
        <v>780</v>
      </c>
    </row>
    <row r="219" spans="1:2" ht="33.75">
      <c r="A219" s="116">
        <v>218</v>
      </c>
      <c r="B219" s="397" t="s">
        <v>22</v>
      </c>
    </row>
    <row r="220" spans="1:2" ht="12.75">
      <c r="A220" s="116">
        <v>219</v>
      </c>
      <c r="B220" s="372" t="s">
        <v>731</v>
      </c>
    </row>
    <row r="221" spans="1:2" ht="38.25">
      <c r="A221" s="116">
        <v>220</v>
      </c>
      <c r="B221" s="372" t="s">
        <v>732</v>
      </c>
    </row>
    <row r="222" spans="1:2" ht="12.75">
      <c r="A222" s="116">
        <v>221</v>
      </c>
      <c r="B222" s="372" t="s">
        <v>733</v>
      </c>
    </row>
    <row r="223" spans="1:2" ht="39" thickBot="1">
      <c r="A223" s="116">
        <v>222</v>
      </c>
      <c r="B223" s="372" t="s">
        <v>734</v>
      </c>
    </row>
    <row r="224" spans="1:2" ht="13.5" thickBot="1">
      <c r="A224" s="116">
        <v>223</v>
      </c>
      <c r="B224" s="401" t="s">
        <v>261</v>
      </c>
    </row>
    <row r="225" spans="1:2" ht="13.5" thickBot="1">
      <c r="A225" s="116">
        <v>224</v>
      </c>
      <c r="B225" s="403" t="s">
        <v>735</v>
      </c>
    </row>
    <row r="226" spans="1:2" ht="13.5" thickBot="1">
      <c r="A226" s="116">
        <v>225</v>
      </c>
      <c r="B226" s="402" t="s">
        <v>736</v>
      </c>
    </row>
    <row r="227" spans="1:2" ht="13.5" thickBot="1">
      <c r="A227" s="116">
        <v>226</v>
      </c>
      <c r="B227" s="402" t="s">
        <v>737</v>
      </c>
    </row>
    <row r="228" spans="1:2" ht="12.75">
      <c r="A228" s="116">
        <v>227</v>
      </c>
      <c r="B228" s="396" t="s">
        <v>738</v>
      </c>
    </row>
    <row r="229" spans="1:2" ht="25.5">
      <c r="A229" s="116">
        <v>228</v>
      </c>
      <c r="B229" s="373" t="s">
        <v>1189</v>
      </c>
    </row>
    <row r="230" spans="1:2" ht="51">
      <c r="A230" s="116">
        <v>229</v>
      </c>
      <c r="B230" s="372" t="s">
        <v>703</v>
      </c>
    </row>
    <row r="231" spans="1:2" ht="25.5">
      <c r="A231" s="116">
        <v>230</v>
      </c>
      <c r="B231" s="385" t="s">
        <v>900</v>
      </c>
    </row>
    <row r="232" spans="1:2" ht="45.75" thickBot="1">
      <c r="A232" s="116">
        <v>231</v>
      </c>
      <c r="B232" s="411" t="s">
        <v>765</v>
      </c>
    </row>
    <row r="233" spans="1:2" ht="13.5" thickBot="1">
      <c r="A233" s="116">
        <v>232</v>
      </c>
      <c r="B233" s="412" t="s">
        <v>901</v>
      </c>
    </row>
    <row r="234" spans="1:2" ht="25.5">
      <c r="A234" s="116">
        <v>233</v>
      </c>
      <c r="B234" s="373" t="s">
        <v>741</v>
      </c>
    </row>
    <row r="235" spans="1:2" ht="22.5">
      <c r="A235" s="116">
        <v>234</v>
      </c>
      <c r="B235" s="397" t="s">
        <v>742</v>
      </c>
    </row>
    <row r="236" spans="1:2" ht="25.5">
      <c r="A236" s="116">
        <v>235</v>
      </c>
      <c r="B236" s="373" t="s">
        <v>743</v>
      </c>
    </row>
    <row r="237" spans="1:2" ht="23.25" thickBot="1">
      <c r="A237" s="116">
        <v>236</v>
      </c>
      <c r="B237" s="397" t="s">
        <v>744</v>
      </c>
    </row>
    <row r="238" spans="1:2" ht="13.5" thickBot="1">
      <c r="A238" s="116">
        <v>237</v>
      </c>
      <c r="B238" s="401" t="s">
        <v>28</v>
      </c>
    </row>
    <row r="239" spans="1:2" ht="13.5" thickBot="1">
      <c r="A239" s="116">
        <v>238</v>
      </c>
      <c r="B239" s="403" t="s">
        <v>262</v>
      </c>
    </row>
    <row r="240" spans="1:2" ht="13.5" thickBot="1">
      <c r="A240" s="116">
        <v>239</v>
      </c>
      <c r="B240" s="403" t="s">
        <v>263</v>
      </c>
    </row>
    <row r="241" spans="1:2" ht="13.5" thickBot="1">
      <c r="A241" s="116">
        <v>240</v>
      </c>
      <c r="B241" s="402" t="s">
        <v>24</v>
      </c>
    </row>
    <row r="242" spans="1:2" ht="12.75">
      <c r="A242" s="116">
        <v>241</v>
      </c>
      <c r="B242" s="396" t="s">
        <v>651</v>
      </c>
    </row>
    <row r="243" spans="1:2" ht="25.5">
      <c r="A243" s="116">
        <v>242</v>
      </c>
      <c r="B243" s="373" t="s">
        <v>747</v>
      </c>
    </row>
    <row r="244" spans="1:2" ht="22.5">
      <c r="A244" s="116">
        <v>243</v>
      </c>
      <c r="B244" s="397" t="s">
        <v>748</v>
      </c>
    </row>
    <row r="245" spans="1:2" ht="25.5">
      <c r="A245" s="116">
        <v>244</v>
      </c>
      <c r="B245" s="373" t="s">
        <v>25</v>
      </c>
    </row>
    <row r="246" spans="1:2" ht="45.75" thickBot="1">
      <c r="A246" s="116">
        <v>245</v>
      </c>
      <c r="B246" s="409" t="s">
        <v>26</v>
      </c>
    </row>
    <row r="247" spans="1:2" ht="13.5" thickBot="1">
      <c r="A247" s="116">
        <v>246</v>
      </c>
      <c r="B247" s="402" t="s">
        <v>749</v>
      </c>
    </row>
    <row r="248" spans="1:2" ht="13.5" thickBot="1">
      <c r="A248" s="116">
        <v>247</v>
      </c>
      <c r="B248" s="402" t="s">
        <v>750</v>
      </c>
    </row>
    <row r="249" spans="1:2" ht="13.5" thickBot="1">
      <c r="A249" s="116">
        <v>248</v>
      </c>
      <c r="B249" s="403" t="s">
        <v>751</v>
      </c>
    </row>
    <row r="250" spans="1:2" ht="15.75">
      <c r="A250" s="116">
        <v>249</v>
      </c>
      <c r="B250" s="388" t="s">
        <v>752</v>
      </c>
    </row>
    <row r="251" spans="1:2" ht="25.5">
      <c r="A251" s="116">
        <v>250</v>
      </c>
      <c r="B251" s="373" t="s">
        <v>31</v>
      </c>
    </row>
    <row r="252" spans="1:2" ht="68.25" thickBot="1">
      <c r="A252" s="116">
        <v>251</v>
      </c>
      <c r="B252" s="397" t="s">
        <v>881</v>
      </c>
    </row>
    <row r="253" spans="1:2" ht="13.5" thickBot="1">
      <c r="A253" s="116">
        <v>252</v>
      </c>
      <c r="B253" s="413" t="s">
        <v>27</v>
      </c>
    </row>
    <row r="254" spans="1:2" ht="23.25" thickBot="1">
      <c r="A254" s="116">
        <v>253</v>
      </c>
      <c r="B254" s="414" t="s">
        <v>753</v>
      </c>
    </row>
    <row r="255" spans="1:2" ht="13.5" thickBot="1">
      <c r="A255" s="116">
        <v>254</v>
      </c>
      <c r="B255" s="415" t="s">
        <v>754</v>
      </c>
    </row>
    <row r="256" spans="1:2" ht="34.5" thickBot="1">
      <c r="A256" s="116">
        <v>255</v>
      </c>
      <c r="B256" s="403" t="s">
        <v>755</v>
      </c>
    </row>
    <row r="257" spans="1:2" ht="13.5" thickBot="1">
      <c r="A257" s="116">
        <v>256</v>
      </c>
      <c r="B257" s="403" t="s">
        <v>264</v>
      </c>
    </row>
    <row r="258" spans="1:2" ht="25.5">
      <c r="A258" s="116">
        <v>257</v>
      </c>
      <c r="B258" s="385" t="s">
        <v>756</v>
      </c>
    </row>
    <row r="259" spans="1:2" ht="34.5" thickBot="1">
      <c r="A259" s="116">
        <v>258</v>
      </c>
      <c r="B259" s="409" t="s">
        <v>882</v>
      </c>
    </row>
    <row r="260" spans="1:2" ht="13.5" thickBot="1">
      <c r="A260" s="116">
        <v>259</v>
      </c>
      <c r="B260" s="391" t="s">
        <v>757</v>
      </c>
    </row>
    <row r="261" spans="1:2" ht="13.5" thickBot="1">
      <c r="A261" s="116">
        <v>260</v>
      </c>
      <c r="B261" s="416" t="s">
        <v>758</v>
      </c>
    </row>
    <row r="262" spans="1:2" ht="13.5" thickBot="1">
      <c r="A262" s="116">
        <v>261</v>
      </c>
      <c r="B262" s="391" t="s">
        <v>759</v>
      </c>
    </row>
    <row r="263" spans="1:2" ht="25.5">
      <c r="A263" s="116">
        <v>262</v>
      </c>
      <c r="B263" s="385" t="s">
        <v>760</v>
      </c>
    </row>
    <row r="264" spans="1:2" ht="33.75">
      <c r="A264" s="116">
        <v>263</v>
      </c>
      <c r="B264" s="400" t="s">
        <v>1190</v>
      </c>
    </row>
    <row r="265" spans="1:2" ht="34.5" thickBot="1">
      <c r="A265" s="116">
        <v>264</v>
      </c>
      <c r="B265" s="400" t="s">
        <v>980</v>
      </c>
    </row>
    <row r="266" spans="1:2" ht="13.5" thickBot="1">
      <c r="A266" s="116">
        <v>265</v>
      </c>
      <c r="B266" s="401" t="s">
        <v>761</v>
      </c>
    </row>
    <row r="267" spans="1:2" ht="13.5" thickBot="1">
      <c r="A267" s="116">
        <v>266</v>
      </c>
      <c r="B267" s="402" t="s">
        <v>662</v>
      </c>
    </row>
    <row r="268" spans="1:2" ht="13.5" thickBot="1">
      <c r="A268" s="116">
        <v>267</v>
      </c>
      <c r="B268" s="403" t="s">
        <v>661</v>
      </c>
    </row>
    <row r="269" spans="1:2" ht="13.5" thickBot="1">
      <c r="A269" s="116">
        <v>268</v>
      </c>
      <c r="B269" s="403" t="s">
        <v>762</v>
      </c>
    </row>
    <row r="270" spans="1:2" ht="13.5" thickBot="1">
      <c r="A270" s="116">
        <v>269</v>
      </c>
      <c r="B270" s="403" t="s">
        <v>664</v>
      </c>
    </row>
    <row r="271" spans="1:2" ht="13.5" thickBot="1">
      <c r="A271" s="116">
        <v>270</v>
      </c>
      <c r="B271" s="403" t="s">
        <v>663</v>
      </c>
    </row>
    <row r="272" spans="1:2" ht="13.5" thickBot="1">
      <c r="A272" s="116">
        <v>271</v>
      </c>
      <c r="B272" s="403" t="s">
        <v>763</v>
      </c>
    </row>
    <row r="273" spans="1:2" ht="13.5" thickBot="1">
      <c r="A273" s="116">
        <v>272</v>
      </c>
      <c r="B273" s="408" t="s">
        <v>657</v>
      </c>
    </row>
    <row r="274" spans="1:2" ht="13.5" thickBot="1">
      <c r="A274" s="116">
        <v>273</v>
      </c>
      <c r="B274" s="408" t="s">
        <v>658</v>
      </c>
    </row>
    <row r="275" spans="1:2" ht="13.5" thickBot="1">
      <c r="A275" s="116">
        <v>274</v>
      </c>
      <c r="B275" s="408" t="s">
        <v>659</v>
      </c>
    </row>
    <row r="276" spans="1:2" ht="13.5" thickBot="1">
      <c r="A276" s="116">
        <v>275</v>
      </c>
      <c r="B276" s="403" t="s">
        <v>660</v>
      </c>
    </row>
    <row r="277" spans="1:2" ht="12.75">
      <c r="A277" s="116">
        <v>276</v>
      </c>
      <c r="B277" s="417" t="s">
        <v>769</v>
      </c>
    </row>
    <row r="278" spans="1:2" ht="13.5" thickBot="1">
      <c r="A278" s="116">
        <v>277</v>
      </c>
      <c r="B278" s="418" t="s">
        <v>665</v>
      </c>
    </row>
    <row r="279" spans="1:2" ht="13.5" thickBot="1">
      <c r="A279" s="116">
        <v>278</v>
      </c>
      <c r="B279" s="372" t="s">
        <v>9</v>
      </c>
    </row>
    <row r="280" spans="1:2" ht="13.5" thickBot="1">
      <c r="A280" s="116">
        <v>279</v>
      </c>
      <c r="B280" s="419" t="s">
        <v>666</v>
      </c>
    </row>
    <row r="281" spans="1:2" ht="25.5">
      <c r="A281" s="116">
        <v>280</v>
      </c>
      <c r="B281" s="373" t="s">
        <v>267</v>
      </c>
    </row>
    <row r="282" spans="1:2" ht="12.75">
      <c r="A282" s="116">
        <v>281</v>
      </c>
      <c r="B282" s="397" t="s">
        <v>8</v>
      </c>
    </row>
    <row r="283" spans="1:2" ht="12.75">
      <c r="A283" s="116">
        <v>282</v>
      </c>
      <c r="B283" s="397" t="s">
        <v>682</v>
      </c>
    </row>
    <row r="284" spans="1:2" ht="25.5">
      <c r="A284" s="116">
        <v>283</v>
      </c>
      <c r="B284" s="373" t="s">
        <v>668</v>
      </c>
    </row>
    <row r="285" spans="1:2" ht="45.75" thickBot="1">
      <c r="A285" s="116">
        <v>284</v>
      </c>
      <c r="B285" s="409" t="s">
        <v>274</v>
      </c>
    </row>
    <row r="286" spans="1:2" ht="38.25">
      <c r="A286" s="116">
        <v>285</v>
      </c>
      <c r="B286" s="373" t="s">
        <v>669</v>
      </c>
    </row>
    <row r="287" spans="1:2" ht="13.5" thickBot="1">
      <c r="A287" s="116">
        <v>286</v>
      </c>
      <c r="B287" s="409" t="s">
        <v>275</v>
      </c>
    </row>
    <row r="288" spans="1:2" ht="26.25" thickBot="1">
      <c r="A288" s="116">
        <v>287</v>
      </c>
      <c r="B288" s="373" t="s">
        <v>770</v>
      </c>
    </row>
    <row r="289" spans="1:2" ht="13.5" thickBot="1">
      <c r="A289" s="116">
        <v>288</v>
      </c>
      <c r="B289" s="415" t="s">
        <v>771</v>
      </c>
    </row>
    <row r="290" spans="1:2" ht="23.25" thickBot="1">
      <c r="A290" s="116">
        <v>289</v>
      </c>
      <c r="B290" s="403" t="s">
        <v>1196</v>
      </c>
    </row>
    <row r="291" spans="1:2" ht="13.5" thickBot="1">
      <c r="A291" s="116">
        <v>290</v>
      </c>
      <c r="B291" s="403" t="s">
        <v>772</v>
      </c>
    </row>
    <row r="292" spans="1:2" ht="25.5">
      <c r="A292" s="116">
        <v>291</v>
      </c>
      <c r="B292" s="373" t="s">
        <v>671</v>
      </c>
    </row>
    <row r="293" spans="1:2" ht="45.75" thickBot="1">
      <c r="A293" s="116">
        <v>292</v>
      </c>
      <c r="B293" s="409" t="s">
        <v>746</v>
      </c>
    </row>
    <row r="294" spans="1:2" ht="12.75">
      <c r="A294" s="116">
        <v>293</v>
      </c>
      <c r="B294" s="373" t="s">
        <v>674</v>
      </c>
    </row>
    <row r="295" spans="1:2" ht="23.25" thickBot="1">
      <c r="A295" s="116">
        <v>294</v>
      </c>
      <c r="B295" s="406" t="s">
        <v>672</v>
      </c>
    </row>
    <row r="296" spans="1:2" ht="13.5" thickBot="1">
      <c r="A296" s="116">
        <v>295</v>
      </c>
      <c r="B296" s="402" t="s">
        <v>773</v>
      </c>
    </row>
    <row r="297" spans="1:2" ht="13.5" thickBot="1">
      <c r="A297" s="116">
        <v>296</v>
      </c>
      <c r="B297" s="403" t="s">
        <v>774</v>
      </c>
    </row>
    <row r="298" spans="1:2" ht="13.5" thickBot="1">
      <c r="A298" s="116">
        <v>297</v>
      </c>
      <c r="B298" s="402" t="s">
        <v>775</v>
      </c>
    </row>
    <row r="299" spans="1:2" ht="13.5" thickBot="1">
      <c r="A299" s="116">
        <v>298</v>
      </c>
      <c r="B299" s="402" t="s">
        <v>902</v>
      </c>
    </row>
    <row r="300" spans="1:2" ht="38.25">
      <c r="A300" s="116">
        <v>299</v>
      </c>
      <c r="B300" s="373" t="s">
        <v>675</v>
      </c>
    </row>
    <row r="301" spans="1:2" ht="34.5" thickBot="1">
      <c r="A301" s="116">
        <v>300</v>
      </c>
      <c r="B301" s="406" t="s">
        <v>673</v>
      </c>
    </row>
    <row r="302" spans="1:2" ht="13.5" thickBot="1">
      <c r="A302" s="116">
        <v>301</v>
      </c>
      <c r="B302" s="402" t="s">
        <v>268</v>
      </c>
    </row>
    <row r="303" spans="1:2" ht="51.75" thickBot="1">
      <c r="A303" s="116">
        <v>302</v>
      </c>
      <c r="B303" s="373" t="s">
        <v>271</v>
      </c>
    </row>
    <row r="304" spans="1:2" ht="13.5" thickBot="1">
      <c r="A304" s="116">
        <v>303</v>
      </c>
      <c r="B304" s="401" t="s">
        <v>777</v>
      </c>
    </row>
    <row r="305" spans="1:2" ht="13.5" thickBot="1">
      <c r="A305" s="116">
        <v>304</v>
      </c>
      <c r="B305" s="402" t="s">
        <v>778</v>
      </c>
    </row>
    <row r="306" spans="1:2" ht="13.5" thickBot="1">
      <c r="A306" s="116">
        <v>305</v>
      </c>
      <c r="B306" s="402" t="s">
        <v>269</v>
      </c>
    </row>
    <row r="307" spans="1:2" ht="13.5" thickBot="1">
      <c r="A307" s="116">
        <v>306</v>
      </c>
      <c r="B307" s="402" t="s">
        <v>270</v>
      </c>
    </row>
    <row r="308" spans="1:2" ht="21">
      <c r="A308" s="116">
        <v>307</v>
      </c>
      <c r="B308" s="378" t="s">
        <v>795</v>
      </c>
    </row>
    <row r="309" spans="1:2" ht="15.75">
      <c r="A309" s="116">
        <v>308</v>
      </c>
      <c r="B309" s="388" t="s">
        <v>781</v>
      </c>
    </row>
    <row r="310" spans="1:2" ht="45">
      <c r="A310" s="116">
        <v>309</v>
      </c>
      <c r="B310" s="400" t="s">
        <v>276</v>
      </c>
    </row>
    <row r="311" spans="1:2" ht="21">
      <c r="A311" s="116">
        <v>310</v>
      </c>
      <c r="B311" s="420" t="s">
        <v>884</v>
      </c>
    </row>
    <row r="312" spans="1:2" ht="25.5">
      <c r="A312" s="116">
        <v>311</v>
      </c>
      <c r="B312" s="373" t="s">
        <v>277</v>
      </c>
    </row>
    <row r="313" spans="1:2" ht="26.25" thickBot="1">
      <c r="A313" s="116">
        <v>312</v>
      </c>
      <c r="B313" s="373" t="s">
        <v>782</v>
      </c>
    </row>
    <row r="314" spans="1:2" ht="13.5" thickBot="1">
      <c r="A314" s="116">
        <v>313</v>
      </c>
      <c r="B314" s="415" t="s">
        <v>796</v>
      </c>
    </row>
    <row r="315" spans="1:2" ht="25.5">
      <c r="A315" s="116">
        <v>314</v>
      </c>
      <c r="B315" s="373" t="s">
        <v>783</v>
      </c>
    </row>
    <row r="316" spans="1:2" ht="15">
      <c r="A316" s="116">
        <v>315</v>
      </c>
      <c r="B316" s="393"/>
    </row>
    <row r="317" spans="1:2" ht="12.75">
      <c r="A317" s="116">
        <v>316</v>
      </c>
      <c r="B317" s="372" t="s">
        <v>896</v>
      </c>
    </row>
    <row r="318" spans="1:2" ht="51">
      <c r="A318" s="116">
        <v>317</v>
      </c>
      <c r="B318" s="372" t="s">
        <v>272</v>
      </c>
    </row>
    <row r="319" spans="1:2" ht="25.5">
      <c r="A319" s="116">
        <v>318</v>
      </c>
      <c r="B319" s="373" t="s">
        <v>681</v>
      </c>
    </row>
    <row r="320" spans="1:2" ht="38.25">
      <c r="A320" s="116">
        <v>319</v>
      </c>
      <c r="B320" s="373" t="s">
        <v>885</v>
      </c>
    </row>
    <row r="321" spans="1:2" ht="25.5">
      <c r="A321" s="116">
        <v>320</v>
      </c>
      <c r="B321" s="373" t="s">
        <v>679</v>
      </c>
    </row>
    <row r="322" spans="1:2" ht="36">
      <c r="A322" s="116">
        <v>321</v>
      </c>
      <c r="B322" s="378" t="s">
        <v>7</v>
      </c>
    </row>
    <row r="323" spans="1:2" ht="12.75">
      <c r="A323" s="116">
        <v>322</v>
      </c>
      <c r="B323" s="385" t="s">
        <v>6</v>
      </c>
    </row>
    <row r="324" spans="1:2" ht="33.75">
      <c r="A324" s="116">
        <v>323</v>
      </c>
      <c r="B324" s="389" t="s">
        <v>791</v>
      </c>
    </row>
    <row r="325" spans="1:2" ht="13.5" thickBot="1">
      <c r="A325" s="116">
        <v>324</v>
      </c>
      <c r="B325" s="389" t="s">
        <v>557</v>
      </c>
    </row>
    <row r="326" spans="1:2" ht="13.5" thickBot="1">
      <c r="A326" s="116">
        <v>325</v>
      </c>
      <c r="B326" s="401" t="s">
        <v>558</v>
      </c>
    </row>
    <row r="327" spans="1:2" ht="13.5" thickBot="1">
      <c r="A327" s="116">
        <v>326</v>
      </c>
      <c r="B327" s="402" t="s">
        <v>559</v>
      </c>
    </row>
    <row r="328" spans="1:2" ht="38.25">
      <c r="A328" s="116">
        <v>327</v>
      </c>
      <c r="B328" s="385" t="s">
        <v>886</v>
      </c>
    </row>
    <row r="329" spans="1:2" ht="33.75">
      <c r="A329" s="116">
        <v>328</v>
      </c>
      <c r="B329" s="397" t="s">
        <v>10</v>
      </c>
    </row>
    <row r="330" spans="1:2" ht="38.25">
      <c r="A330" s="116">
        <v>329</v>
      </c>
      <c r="B330" s="385" t="s">
        <v>81</v>
      </c>
    </row>
    <row r="331" spans="1:2" ht="45">
      <c r="A331" s="116">
        <v>330</v>
      </c>
      <c r="B331" s="397" t="s">
        <v>278</v>
      </c>
    </row>
    <row r="332" spans="1:2" ht="38.25">
      <c r="A332" s="116">
        <v>331</v>
      </c>
      <c r="B332" s="385" t="s">
        <v>82</v>
      </c>
    </row>
    <row r="333" spans="1:2" ht="48">
      <c r="A333" s="116">
        <v>332</v>
      </c>
      <c r="B333" s="421" t="s">
        <v>887</v>
      </c>
    </row>
    <row r="334" spans="1:2" ht="60.75" thickBot="1">
      <c r="A334" s="116">
        <v>333</v>
      </c>
      <c r="B334" s="421" t="s">
        <v>888</v>
      </c>
    </row>
    <row r="335" spans="1:2" ht="13.5" thickBot="1">
      <c r="A335" s="116">
        <v>334</v>
      </c>
      <c r="B335" s="422" t="s">
        <v>889</v>
      </c>
    </row>
    <row r="336" spans="1:2" ht="13.5" thickBot="1">
      <c r="A336" s="116">
        <v>335</v>
      </c>
      <c r="B336" s="423" t="s">
        <v>890</v>
      </c>
    </row>
    <row r="337" spans="1:2" ht="13.5" thickBot="1">
      <c r="A337" s="116">
        <v>336</v>
      </c>
      <c r="B337" s="423" t="s">
        <v>891</v>
      </c>
    </row>
    <row r="338" spans="1:2" ht="13.5" thickBot="1">
      <c r="A338" s="116">
        <v>337</v>
      </c>
      <c r="B338" s="423" t="s">
        <v>1191</v>
      </c>
    </row>
    <row r="339" spans="1:2" ht="13.5" thickBot="1">
      <c r="A339" s="116">
        <v>338</v>
      </c>
      <c r="B339" s="424" t="s">
        <v>892</v>
      </c>
    </row>
    <row r="340" spans="1:2" ht="12.75">
      <c r="A340" s="116">
        <v>339</v>
      </c>
      <c r="B340" s="425" t="s">
        <v>893</v>
      </c>
    </row>
    <row r="341" spans="1:2" ht="38.25">
      <c r="A341" s="116">
        <v>340</v>
      </c>
      <c r="B341" s="373" t="s">
        <v>167</v>
      </c>
    </row>
    <row r="342" spans="1:2" ht="15.75">
      <c r="A342" s="116">
        <v>341</v>
      </c>
      <c r="B342" s="388" t="s">
        <v>237</v>
      </c>
    </row>
    <row r="343" spans="1:2" ht="12.75">
      <c r="A343" s="116">
        <v>342</v>
      </c>
      <c r="B343" s="385" t="s">
        <v>238</v>
      </c>
    </row>
    <row r="344" spans="1:2" ht="22.5">
      <c r="A344" s="116">
        <v>343</v>
      </c>
      <c r="B344" s="397" t="s">
        <v>4</v>
      </c>
    </row>
    <row r="345" spans="1:2" ht="25.5">
      <c r="A345" s="116">
        <v>344</v>
      </c>
      <c r="B345" s="385" t="s">
        <v>239</v>
      </c>
    </row>
    <row r="346" spans="1:2" ht="33.75">
      <c r="A346" s="116">
        <v>345</v>
      </c>
      <c r="B346" s="397" t="s">
        <v>11</v>
      </c>
    </row>
    <row r="347" spans="1:2" ht="25.5">
      <c r="A347" s="116">
        <v>346</v>
      </c>
      <c r="B347" s="385" t="s">
        <v>273</v>
      </c>
    </row>
    <row r="348" spans="1:2" ht="33.75">
      <c r="A348" s="116">
        <v>347</v>
      </c>
      <c r="B348" s="397" t="s">
        <v>903</v>
      </c>
    </row>
    <row r="349" spans="1:2" ht="12.75">
      <c r="A349" s="116">
        <v>348</v>
      </c>
      <c r="B349" s="385" t="s">
        <v>240</v>
      </c>
    </row>
    <row r="350" spans="1:2" ht="33.75">
      <c r="A350" s="116">
        <v>349</v>
      </c>
      <c r="B350" s="397" t="s">
        <v>904</v>
      </c>
    </row>
    <row r="351" spans="1:2" ht="12.75">
      <c r="A351" s="116">
        <v>350</v>
      </c>
      <c r="B351" s="385" t="s">
        <v>789</v>
      </c>
    </row>
    <row r="352" spans="1:2" ht="22.5">
      <c r="A352" s="116">
        <v>351</v>
      </c>
      <c r="B352" s="397" t="s">
        <v>790</v>
      </c>
    </row>
    <row r="353" spans="1:2" ht="25.5">
      <c r="A353" s="116">
        <v>352</v>
      </c>
      <c r="B353" s="385" t="s">
        <v>241</v>
      </c>
    </row>
    <row r="354" spans="1:2" ht="33.75">
      <c r="A354" s="116">
        <v>353</v>
      </c>
      <c r="B354" s="397" t="s">
        <v>976</v>
      </c>
    </row>
    <row r="355" spans="1:2" ht="38.25">
      <c r="A355" s="116">
        <v>354</v>
      </c>
      <c r="B355" s="373" t="s">
        <v>2</v>
      </c>
    </row>
    <row r="356" spans="1:2" ht="25.5">
      <c r="A356" s="116">
        <v>355</v>
      </c>
      <c r="B356" s="373" t="s">
        <v>1192</v>
      </c>
    </row>
    <row r="357" spans="1:2" ht="38.25">
      <c r="A357" s="116">
        <v>356</v>
      </c>
      <c r="B357" s="373" t="s">
        <v>3</v>
      </c>
    </row>
    <row r="358" spans="1:2" ht="26.25" thickBot="1">
      <c r="A358" s="116">
        <v>357</v>
      </c>
      <c r="B358" s="385" t="s">
        <v>232</v>
      </c>
    </row>
    <row r="359" spans="1:2" ht="13.5" thickBot="1">
      <c r="A359" s="116">
        <v>358</v>
      </c>
      <c r="B359" s="415" t="s">
        <v>233</v>
      </c>
    </row>
    <row r="360" spans="1:2" ht="13.5" thickBot="1">
      <c r="A360" s="116">
        <v>359</v>
      </c>
      <c r="B360" s="403" t="s">
        <v>234</v>
      </c>
    </row>
    <row r="361" spans="1:2" ht="38.25">
      <c r="A361" s="116">
        <v>360</v>
      </c>
      <c r="B361" s="385" t="s">
        <v>253</v>
      </c>
    </row>
    <row r="362" spans="1:2" ht="33.75">
      <c r="A362" s="116">
        <v>361</v>
      </c>
      <c r="B362" s="389" t="s">
        <v>141</v>
      </c>
    </row>
    <row r="363" spans="1:2" ht="13.5" thickBot="1">
      <c r="A363" s="116">
        <v>362</v>
      </c>
      <c r="B363" s="389" t="s">
        <v>242</v>
      </c>
    </row>
    <row r="364" spans="1:2" ht="13.5" thickBot="1">
      <c r="A364" s="116">
        <v>363</v>
      </c>
      <c r="B364" s="415" t="s">
        <v>245</v>
      </c>
    </row>
    <row r="365" spans="1:2" ht="13.5" thickBot="1">
      <c r="A365" s="116">
        <v>364</v>
      </c>
      <c r="B365" s="403" t="s">
        <v>243</v>
      </c>
    </row>
    <row r="366" spans="1:2" ht="15.75">
      <c r="A366" s="116">
        <v>365</v>
      </c>
      <c r="B366" s="388" t="s">
        <v>178</v>
      </c>
    </row>
    <row r="367" spans="1:2" ht="12.75">
      <c r="A367" s="116">
        <v>366</v>
      </c>
      <c r="B367" s="373" t="s">
        <v>179</v>
      </c>
    </row>
    <row r="368" spans="1:2" ht="12.75">
      <c r="A368" s="116">
        <v>367</v>
      </c>
      <c r="B368" s="426" t="s">
        <v>289</v>
      </c>
    </row>
    <row r="369" spans="1:2" ht="12.75">
      <c r="A369" s="116">
        <v>368</v>
      </c>
      <c r="B369" s="426" t="s">
        <v>294</v>
      </c>
    </row>
    <row r="370" spans="1:2" ht="12.75">
      <c r="A370" s="116">
        <v>369</v>
      </c>
      <c r="B370" s="426" t="s">
        <v>296</v>
      </c>
    </row>
    <row r="371" spans="1:2" ht="12.75">
      <c r="A371" s="116">
        <v>370</v>
      </c>
      <c r="B371" s="426" t="s">
        <v>299</v>
      </c>
    </row>
    <row r="372" spans="1:2" ht="12.75">
      <c r="A372" s="116">
        <v>371</v>
      </c>
      <c r="B372" s="426" t="s">
        <v>467</v>
      </c>
    </row>
    <row r="373" spans="1:2" ht="12.75">
      <c r="A373" s="116">
        <v>372</v>
      </c>
      <c r="B373" s="426" t="s">
        <v>301</v>
      </c>
    </row>
    <row r="374" spans="1:2" ht="12.75">
      <c r="A374" s="116">
        <v>373</v>
      </c>
      <c r="B374" s="426" t="s">
        <v>304</v>
      </c>
    </row>
    <row r="375" spans="1:2" ht="12.75">
      <c r="A375" s="116">
        <v>374</v>
      </c>
      <c r="B375" s="426" t="s">
        <v>307</v>
      </c>
    </row>
    <row r="376" spans="1:2" ht="12.75">
      <c r="A376" s="116">
        <v>375</v>
      </c>
      <c r="B376" s="426" t="s">
        <v>310</v>
      </c>
    </row>
    <row r="377" spans="1:2" ht="12.75">
      <c r="A377" s="116">
        <v>376</v>
      </c>
      <c r="B377" s="426" t="s">
        <v>312</v>
      </c>
    </row>
    <row r="378" spans="1:2" ht="12.75">
      <c r="A378" s="116">
        <v>377</v>
      </c>
      <c r="B378" s="426" t="s">
        <v>314</v>
      </c>
    </row>
    <row r="379" spans="1:2" ht="12.75">
      <c r="A379" s="116">
        <v>378</v>
      </c>
      <c r="B379" s="426" t="s">
        <v>317</v>
      </c>
    </row>
    <row r="380" spans="1:2" ht="12.75">
      <c r="A380" s="116">
        <v>379</v>
      </c>
      <c r="B380" s="426" t="s">
        <v>319</v>
      </c>
    </row>
    <row r="381" spans="1:2" ht="12.75">
      <c r="A381" s="116">
        <v>380</v>
      </c>
      <c r="B381" s="426" t="s">
        <v>321</v>
      </c>
    </row>
    <row r="382" spans="1:2" ht="12.75">
      <c r="A382" s="116">
        <v>381</v>
      </c>
      <c r="B382" s="426" t="s">
        <v>173</v>
      </c>
    </row>
    <row r="383" spans="1:2" ht="12.75">
      <c r="A383" s="116">
        <v>382</v>
      </c>
      <c r="B383" s="426" t="s">
        <v>323</v>
      </c>
    </row>
    <row r="384" spans="1:2" ht="12.75">
      <c r="A384" s="116">
        <v>383</v>
      </c>
      <c r="B384" s="426" t="s">
        <v>325</v>
      </c>
    </row>
    <row r="385" spans="1:2" ht="12.75">
      <c r="A385" s="116">
        <v>384</v>
      </c>
      <c r="B385" s="426" t="s">
        <v>327</v>
      </c>
    </row>
    <row r="386" spans="1:2" ht="12.75">
      <c r="A386" s="116">
        <v>385</v>
      </c>
      <c r="B386" s="426" t="s">
        <v>545</v>
      </c>
    </row>
    <row r="387" spans="1:2" ht="12.75">
      <c r="A387" s="116">
        <v>386</v>
      </c>
      <c r="B387" s="426" t="s">
        <v>329</v>
      </c>
    </row>
    <row r="388" spans="1:2" ht="12.75">
      <c r="A388" s="116">
        <v>387</v>
      </c>
      <c r="B388" s="426" t="s">
        <v>331</v>
      </c>
    </row>
    <row r="389" spans="1:2" ht="12.75">
      <c r="A389" s="116">
        <v>388</v>
      </c>
      <c r="B389" s="426" t="s">
        <v>333</v>
      </c>
    </row>
    <row r="390" spans="1:2" ht="12.75">
      <c r="A390" s="116">
        <v>389</v>
      </c>
      <c r="B390" s="426" t="s">
        <v>336</v>
      </c>
    </row>
    <row r="391" spans="1:2" ht="12.75">
      <c r="A391" s="116">
        <v>390</v>
      </c>
      <c r="B391" s="426" t="s">
        <v>174</v>
      </c>
    </row>
    <row r="392" spans="1:2" ht="12.75">
      <c r="A392" s="116">
        <v>391</v>
      </c>
      <c r="B392" s="426" t="s">
        <v>339</v>
      </c>
    </row>
    <row r="393" spans="1:2" ht="12.75">
      <c r="A393" s="116">
        <v>392</v>
      </c>
      <c r="B393" s="426" t="s">
        <v>343</v>
      </c>
    </row>
    <row r="394" spans="1:2" ht="12.75">
      <c r="A394" s="116">
        <v>393</v>
      </c>
      <c r="B394" s="426" t="s">
        <v>346</v>
      </c>
    </row>
    <row r="395" spans="1:2" ht="12.75">
      <c r="A395" s="116">
        <v>394</v>
      </c>
      <c r="B395" s="426" t="s">
        <v>349</v>
      </c>
    </row>
    <row r="396" spans="1:2" ht="12.75">
      <c r="A396" s="116">
        <v>395</v>
      </c>
      <c r="B396" s="426" t="s">
        <v>351</v>
      </c>
    </row>
    <row r="397" spans="1:2" ht="12.75">
      <c r="A397" s="116">
        <v>396</v>
      </c>
      <c r="B397" s="426" t="s">
        <v>354</v>
      </c>
    </row>
    <row r="398" spans="1:2" ht="12.75">
      <c r="A398" s="116">
        <v>397</v>
      </c>
      <c r="B398" s="426" t="s">
        <v>356</v>
      </c>
    </row>
    <row r="399" spans="1:2" s="120" customFormat="1" ht="13.5" thickBot="1">
      <c r="A399" s="116">
        <v>398</v>
      </c>
      <c r="B399" s="427" t="s">
        <v>364</v>
      </c>
    </row>
    <row r="400" spans="1:2" ht="12.75">
      <c r="A400" s="119">
        <v>399</v>
      </c>
      <c r="B400" s="426" t="s">
        <v>367</v>
      </c>
    </row>
    <row r="401" spans="1:2" ht="12.75">
      <c r="A401" s="116">
        <v>400</v>
      </c>
      <c r="B401" s="426" t="s">
        <v>370</v>
      </c>
    </row>
    <row r="402" spans="1:2" ht="12.75">
      <c r="A402" s="116">
        <v>401</v>
      </c>
      <c r="B402" s="426" t="s">
        <v>371</v>
      </c>
    </row>
    <row r="403" spans="1:2" ht="12.75">
      <c r="A403" s="116">
        <v>402</v>
      </c>
      <c r="B403" s="426" t="s">
        <v>373</v>
      </c>
    </row>
    <row r="404" spans="1:2" ht="12.75">
      <c r="A404" s="116">
        <v>403</v>
      </c>
      <c r="B404" s="426" t="s">
        <v>375</v>
      </c>
    </row>
    <row r="405" spans="1:2" ht="12.75">
      <c r="A405" s="116">
        <v>404</v>
      </c>
      <c r="B405" s="426" t="s">
        <v>377</v>
      </c>
    </row>
    <row r="406" spans="1:2" ht="12.75">
      <c r="A406" s="116">
        <v>405</v>
      </c>
      <c r="B406" s="426" t="s">
        <v>379</v>
      </c>
    </row>
    <row r="407" spans="1:2" ht="12.75">
      <c r="A407" s="116">
        <v>406</v>
      </c>
      <c r="B407" s="426" t="s">
        <v>382</v>
      </c>
    </row>
    <row r="408" spans="1:2" ht="12.75">
      <c r="A408" s="116">
        <v>407</v>
      </c>
      <c r="B408" s="426" t="s">
        <v>384</v>
      </c>
    </row>
    <row r="409" spans="1:2" ht="12.75">
      <c r="A409" s="116">
        <v>408</v>
      </c>
      <c r="B409" s="426" t="s">
        <v>386</v>
      </c>
    </row>
    <row r="410" spans="1:2" ht="12.75">
      <c r="A410" s="116">
        <v>409</v>
      </c>
      <c r="B410" s="426" t="s">
        <v>388</v>
      </c>
    </row>
    <row r="411" spans="1:2" ht="12.75">
      <c r="A411" s="116">
        <v>410</v>
      </c>
      <c r="B411" s="426" t="s">
        <v>390</v>
      </c>
    </row>
    <row r="412" spans="1:2" ht="12.75">
      <c r="A412" s="116">
        <v>411</v>
      </c>
      <c r="B412" s="426" t="s">
        <v>395</v>
      </c>
    </row>
    <row r="413" spans="1:2" ht="12.75">
      <c r="A413" s="116">
        <v>412</v>
      </c>
      <c r="B413" s="426" t="s">
        <v>398</v>
      </c>
    </row>
    <row r="414" spans="1:2" ht="12.75">
      <c r="A414" s="116">
        <v>413</v>
      </c>
      <c r="B414" s="426" t="s">
        <v>400</v>
      </c>
    </row>
    <row r="415" spans="1:2" ht="12.75">
      <c r="A415" s="116">
        <v>414</v>
      </c>
      <c r="B415" s="426" t="s">
        <v>402</v>
      </c>
    </row>
    <row r="416" spans="1:2" ht="12.75">
      <c r="A416" s="116">
        <v>415</v>
      </c>
      <c r="B416" s="426" t="s">
        <v>404</v>
      </c>
    </row>
    <row r="417" spans="1:2" ht="12.75">
      <c r="A417" s="116">
        <v>416</v>
      </c>
      <c r="B417" s="426" t="s">
        <v>406</v>
      </c>
    </row>
    <row r="418" spans="1:2" ht="12.75">
      <c r="A418" s="116">
        <v>417</v>
      </c>
      <c r="B418" s="426" t="s">
        <v>409</v>
      </c>
    </row>
    <row r="419" spans="1:2" ht="12.75">
      <c r="A419" s="116">
        <v>418</v>
      </c>
      <c r="B419" s="426" t="s">
        <v>411</v>
      </c>
    </row>
    <row r="420" spans="1:2" ht="12.75">
      <c r="A420" s="116">
        <v>419</v>
      </c>
      <c r="B420" s="426" t="s">
        <v>413</v>
      </c>
    </row>
    <row r="421" spans="1:2" ht="12.75">
      <c r="A421" s="116">
        <v>420</v>
      </c>
      <c r="B421" s="426" t="s">
        <v>415</v>
      </c>
    </row>
    <row r="422" spans="1:2" ht="15">
      <c r="A422" s="116">
        <v>421</v>
      </c>
      <c r="B422" s="428" t="s">
        <v>909</v>
      </c>
    </row>
    <row r="423" spans="1:2" ht="12.75">
      <c r="A423" s="116">
        <v>422</v>
      </c>
      <c r="B423" s="426" t="s">
        <v>418</v>
      </c>
    </row>
    <row r="424" spans="1:2" ht="12.75">
      <c r="A424" s="116">
        <v>423</v>
      </c>
      <c r="B424" s="426" t="s">
        <v>420</v>
      </c>
    </row>
    <row r="425" spans="1:2" ht="12.75">
      <c r="A425" s="116">
        <v>424</v>
      </c>
      <c r="B425" s="426" t="s">
        <v>422</v>
      </c>
    </row>
    <row r="426" spans="1:2" ht="15">
      <c r="A426" s="116">
        <v>425</v>
      </c>
      <c r="B426" s="428" t="s">
        <v>910</v>
      </c>
    </row>
    <row r="427" spans="1:2" ht="12.75">
      <c r="A427" s="116">
        <v>426</v>
      </c>
      <c r="B427" s="426" t="s">
        <v>425</v>
      </c>
    </row>
    <row r="428" spans="1:2" ht="12.75">
      <c r="A428" s="116">
        <v>427</v>
      </c>
      <c r="B428" s="426" t="s">
        <v>428</v>
      </c>
    </row>
    <row r="429" spans="1:2" ht="12.75">
      <c r="A429" s="116">
        <v>428</v>
      </c>
      <c r="B429" s="426" t="s">
        <v>430</v>
      </c>
    </row>
    <row r="430" spans="1:2" ht="12.75">
      <c r="A430" s="116">
        <v>429</v>
      </c>
      <c r="B430" s="426" t="s">
        <v>432</v>
      </c>
    </row>
    <row r="431" spans="1:2" ht="12.75">
      <c r="A431" s="116">
        <v>430</v>
      </c>
      <c r="B431" s="426" t="s">
        <v>434</v>
      </c>
    </row>
    <row r="432" spans="1:2" ht="12.75">
      <c r="A432" s="116">
        <v>431</v>
      </c>
      <c r="B432" s="426" t="s">
        <v>436</v>
      </c>
    </row>
    <row r="433" spans="1:2" ht="12.75">
      <c r="A433" s="116">
        <v>432</v>
      </c>
      <c r="B433" s="426" t="s">
        <v>438</v>
      </c>
    </row>
    <row r="434" spans="1:2" ht="12.75">
      <c r="A434" s="116">
        <v>433</v>
      </c>
      <c r="B434" s="426" t="s">
        <v>440</v>
      </c>
    </row>
    <row r="435" spans="1:2" ht="12.75">
      <c r="A435" s="116">
        <v>434</v>
      </c>
      <c r="B435" s="426" t="s">
        <v>442</v>
      </c>
    </row>
    <row r="436" spans="1:2" ht="12.75">
      <c r="A436" s="116">
        <v>435</v>
      </c>
      <c r="B436" s="426" t="s">
        <v>444</v>
      </c>
    </row>
    <row r="437" spans="1:2" ht="12.75">
      <c r="A437" s="116">
        <v>436</v>
      </c>
      <c r="B437" s="426" t="s">
        <v>446</v>
      </c>
    </row>
    <row r="438" spans="1:2" ht="12.75">
      <c r="A438" s="116">
        <v>437</v>
      </c>
      <c r="B438" s="426" t="s">
        <v>448</v>
      </c>
    </row>
    <row r="439" spans="1:2" ht="12.75">
      <c r="A439" s="116">
        <v>438</v>
      </c>
      <c r="B439" s="426" t="s">
        <v>450</v>
      </c>
    </row>
    <row r="440" spans="1:2" ht="15">
      <c r="A440" s="116">
        <v>439</v>
      </c>
      <c r="B440" s="428" t="s">
        <v>975</v>
      </c>
    </row>
    <row r="441" spans="1:2" ht="15">
      <c r="A441" s="116">
        <v>440</v>
      </c>
      <c r="B441" s="428" t="s">
        <v>911</v>
      </c>
    </row>
    <row r="442" spans="1:2" ht="12.75">
      <c r="A442" s="116">
        <v>441</v>
      </c>
      <c r="B442" s="426" t="s">
        <v>455</v>
      </c>
    </row>
    <row r="443" spans="1:2" ht="12.75">
      <c r="A443" s="116">
        <v>442</v>
      </c>
      <c r="B443" s="426" t="s">
        <v>457</v>
      </c>
    </row>
    <row r="444" spans="1:2" ht="12.75">
      <c r="A444" s="116">
        <v>443</v>
      </c>
      <c r="B444" s="426" t="s">
        <v>459</v>
      </c>
    </row>
    <row r="445" spans="1:2" ht="12.75">
      <c r="A445" s="116">
        <v>444</v>
      </c>
      <c r="B445" s="426" t="s">
        <v>461</v>
      </c>
    </row>
    <row r="446" spans="1:2" ht="12.75">
      <c r="A446" s="116">
        <v>445</v>
      </c>
      <c r="B446" s="426" t="s">
        <v>463</v>
      </c>
    </row>
    <row r="447" spans="1:2" ht="12.75">
      <c r="A447" s="116">
        <v>446</v>
      </c>
      <c r="B447" s="426" t="s">
        <v>465</v>
      </c>
    </row>
    <row r="448" spans="1:2" ht="12.75">
      <c r="A448" s="116">
        <v>447</v>
      </c>
      <c r="B448" s="426" t="s">
        <v>469</v>
      </c>
    </row>
    <row r="449" spans="1:2" ht="15">
      <c r="A449" s="116">
        <v>448</v>
      </c>
      <c r="B449" s="428" t="s">
        <v>912</v>
      </c>
    </row>
    <row r="450" spans="1:2" ht="15">
      <c r="A450" s="116">
        <v>449</v>
      </c>
      <c r="B450" s="428" t="s">
        <v>913</v>
      </c>
    </row>
    <row r="451" spans="1:2" ht="12.75">
      <c r="A451" s="116">
        <v>450</v>
      </c>
      <c r="B451" s="426" t="s">
        <v>476</v>
      </c>
    </row>
    <row r="452" spans="1:2" ht="12.75">
      <c r="A452" s="116">
        <v>451</v>
      </c>
      <c r="B452" s="426" t="s">
        <v>478</v>
      </c>
    </row>
    <row r="453" spans="1:2" ht="12.75">
      <c r="A453" s="116">
        <v>452</v>
      </c>
      <c r="B453" s="426" t="s">
        <v>480</v>
      </c>
    </row>
    <row r="454" spans="1:2" ht="12.75">
      <c r="A454" s="116">
        <v>453</v>
      </c>
      <c r="B454" s="426" t="s">
        <v>482</v>
      </c>
    </row>
    <row r="455" spans="1:2" ht="12.75">
      <c r="A455" s="116">
        <v>454</v>
      </c>
      <c r="B455" s="426" t="s">
        <v>484</v>
      </c>
    </row>
    <row r="456" spans="1:2" ht="12.75">
      <c r="A456" s="116">
        <v>455</v>
      </c>
      <c r="B456" s="426" t="s">
        <v>486</v>
      </c>
    </row>
    <row r="457" spans="1:2" ht="12.75">
      <c r="A457" s="116">
        <v>456</v>
      </c>
      <c r="B457" s="426" t="s">
        <v>488</v>
      </c>
    </row>
    <row r="458" spans="1:2" ht="12.75">
      <c r="A458" s="116">
        <v>457</v>
      </c>
      <c r="B458" s="426" t="s">
        <v>490</v>
      </c>
    </row>
    <row r="459" spans="1:2" ht="12.75">
      <c r="A459" s="116">
        <v>458</v>
      </c>
      <c r="B459" s="426" t="s">
        <v>493</v>
      </c>
    </row>
    <row r="460" spans="1:2" ht="15">
      <c r="A460" s="116">
        <v>459</v>
      </c>
      <c r="B460" s="428" t="s">
        <v>914</v>
      </c>
    </row>
    <row r="461" spans="1:2" ht="12.75">
      <c r="A461" s="116">
        <v>460</v>
      </c>
      <c r="B461" s="426" t="s">
        <v>496</v>
      </c>
    </row>
    <row r="462" spans="1:2" ht="12.75">
      <c r="A462" s="116">
        <v>461</v>
      </c>
      <c r="B462" s="426" t="s">
        <v>498</v>
      </c>
    </row>
    <row r="463" spans="1:2" ht="12.75">
      <c r="A463" s="116">
        <v>462</v>
      </c>
      <c r="B463" s="426" t="s">
        <v>503</v>
      </c>
    </row>
    <row r="464" spans="1:2" ht="12.75">
      <c r="A464" s="116">
        <v>463</v>
      </c>
      <c r="B464" s="426" t="s">
        <v>505</v>
      </c>
    </row>
    <row r="465" spans="1:2" ht="12.75">
      <c r="A465" s="116">
        <v>464</v>
      </c>
      <c r="B465" s="426" t="s">
        <v>507</v>
      </c>
    </row>
    <row r="466" spans="1:2" ht="12.75">
      <c r="A466" s="116">
        <v>465</v>
      </c>
      <c r="B466" s="426" t="s">
        <v>509</v>
      </c>
    </row>
    <row r="467" spans="1:2" ht="12.75">
      <c r="A467" s="116">
        <v>466</v>
      </c>
      <c r="B467" s="426" t="s">
        <v>511</v>
      </c>
    </row>
    <row r="468" spans="1:2" ht="12.75">
      <c r="A468" s="116">
        <v>467</v>
      </c>
      <c r="B468" s="426" t="s">
        <v>512</v>
      </c>
    </row>
    <row r="469" spans="1:2" ht="12.75">
      <c r="A469" s="116">
        <v>468</v>
      </c>
      <c r="B469" s="426" t="s">
        <v>513</v>
      </c>
    </row>
    <row r="470" spans="1:2" ht="12.75">
      <c r="A470" s="116">
        <v>469</v>
      </c>
      <c r="B470" s="426" t="s">
        <v>514</v>
      </c>
    </row>
    <row r="471" spans="1:2" ht="12.75">
      <c r="A471" s="116">
        <v>470</v>
      </c>
      <c r="B471" s="426" t="s">
        <v>515</v>
      </c>
    </row>
    <row r="472" spans="1:2" ht="12.75">
      <c r="A472" s="116">
        <v>471</v>
      </c>
      <c r="B472" s="426" t="s">
        <v>516</v>
      </c>
    </row>
    <row r="473" spans="1:2" ht="12.75">
      <c r="A473" s="116">
        <v>472</v>
      </c>
      <c r="B473" s="426" t="s">
        <v>517</v>
      </c>
    </row>
    <row r="474" spans="1:2" ht="12.75">
      <c r="A474" s="116">
        <v>473</v>
      </c>
      <c r="B474" s="426" t="s">
        <v>518</v>
      </c>
    </row>
    <row r="475" spans="1:2" ht="12.75">
      <c r="A475" s="116">
        <v>474</v>
      </c>
      <c r="B475" s="426" t="s">
        <v>519</v>
      </c>
    </row>
    <row r="476" spans="1:2" ht="12.75">
      <c r="A476" s="116">
        <v>475</v>
      </c>
      <c r="B476" s="426" t="s">
        <v>520</v>
      </c>
    </row>
    <row r="477" spans="1:2" ht="12.75">
      <c r="A477" s="116">
        <v>476</v>
      </c>
      <c r="B477" s="426" t="s">
        <v>521</v>
      </c>
    </row>
    <row r="478" spans="1:2" ht="12.75">
      <c r="A478" s="116">
        <v>477</v>
      </c>
      <c r="B478" s="426" t="s">
        <v>522</v>
      </c>
    </row>
    <row r="479" spans="1:2" ht="12.75">
      <c r="A479" s="116">
        <v>478</v>
      </c>
      <c r="B479" s="426" t="s">
        <v>523</v>
      </c>
    </row>
    <row r="480" spans="1:2" ht="15">
      <c r="A480" s="116">
        <v>479</v>
      </c>
      <c r="B480" s="428" t="s">
        <v>915</v>
      </c>
    </row>
    <row r="481" spans="1:2" ht="12.75">
      <c r="A481" s="116">
        <v>480</v>
      </c>
      <c r="B481" s="426" t="s">
        <v>524</v>
      </c>
    </row>
    <row r="482" spans="1:2" ht="12.75">
      <c r="A482" s="116">
        <v>481</v>
      </c>
      <c r="B482" s="426" t="s">
        <v>526</v>
      </c>
    </row>
    <row r="483" spans="1:2" ht="12.75">
      <c r="A483" s="116">
        <v>482</v>
      </c>
      <c r="B483" s="426" t="s">
        <v>527</v>
      </c>
    </row>
    <row r="484" spans="1:2" ht="12.75">
      <c r="A484" s="116">
        <v>483</v>
      </c>
      <c r="B484" s="426" t="s">
        <v>528</v>
      </c>
    </row>
    <row r="485" spans="1:2" ht="12.75">
      <c r="A485" s="116">
        <v>484</v>
      </c>
      <c r="B485" s="426" t="s">
        <v>529</v>
      </c>
    </row>
    <row r="486" spans="1:2" ht="12.75">
      <c r="A486" s="116">
        <v>485</v>
      </c>
      <c r="B486" s="426" t="s">
        <v>530</v>
      </c>
    </row>
    <row r="487" spans="1:2" ht="12.75">
      <c r="A487" s="116">
        <v>486</v>
      </c>
      <c r="B487" s="426" t="s">
        <v>531</v>
      </c>
    </row>
    <row r="488" spans="1:2" ht="12.75">
      <c r="A488" s="116">
        <v>487</v>
      </c>
      <c r="B488" s="426" t="s">
        <v>532</v>
      </c>
    </row>
    <row r="489" spans="1:2" ht="12.75">
      <c r="A489" s="116">
        <v>488</v>
      </c>
      <c r="B489" s="426" t="s">
        <v>533</v>
      </c>
    </row>
    <row r="490" spans="1:2" ht="12.75">
      <c r="A490" s="116">
        <v>489</v>
      </c>
      <c r="B490" s="426" t="s">
        <v>534</v>
      </c>
    </row>
    <row r="491" spans="1:2" ht="12.75">
      <c r="A491" s="116">
        <v>490</v>
      </c>
      <c r="B491" s="426" t="s">
        <v>535</v>
      </c>
    </row>
    <row r="492" spans="1:2" ht="12.75">
      <c r="A492" s="116">
        <v>491</v>
      </c>
      <c r="B492" s="426" t="s">
        <v>536</v>
      </c>
    </row>
    <row r="493" spans="1:2" ht="12.75">
      <c r="A493" s="116">
        <v>492</v>
      </c>
      <c r="B493" s="426" t="s">
        <v>537</v>
      </c>
    </row>
    <row r="494" spans="1:2" ht="12.75">
      <c r="A494" s="116">
        <v>493</v>
      </c>
      <c r="B494" s="426" t="s">
        <v>538</v>
      </c>
    </row>
    <row r="495" spans="1:2" ht="12.75">
      <c r="A495" s="116">
        <v>494</v>
      </c>
      <c r="B495" s="426" t="s">
        <v>539</v>
      </c>
    </row>
    <row r="496" spans="1:2" ht="12.75">
      <c r="A496" s="116">
        <v>495</v>
      </c>
      <c r="B496" s="426" t="s">
        <v>540</v>
      </c>
    </row>
    <row r="497" spans="1:2" ht="12.75">
      <c r="A497" s="116">
        <v>496</v>
      </c>
      <c r="B497" s="426" t="s">
        <v>541</v>
      </c>
    </row>
    <row r="498" spans="1:2" ht="12.75">
      <c r="A498" s="116">
        <v>497</v>
      </c>
      <c r="B498" s="426" t="s">
        <v>542</v>
      </c>
    </row>
    <row r="499" spans="1:2" ht="12.75">
      <c r="A499" s="116">
        <v>498</v>
      </c>
      <c r="B499" s="426" t="s">
        <v>543</v>
      </c>
    </row>
    <row r="500" spans="1:2" ht="12.75">
      <c r="A500" s="116">
        <v>499</v>
      </c>
      <c r="B500" s="426" t="s">
        <v>544</v>
      </c>
    </row>
    <row r="501" spans="1:2" ht="15">
      <c r="A501" s="116">
        <v>500</v>
      </c>
      <c r="B501" s="428" t="s">
        <v>916</v>
      </c>
    </row>
    <row r="502" spans="1:2" ht="12.75">
      <c r="A502" s="116">
        <v>501</v>
      </c>
      <c r="B502" s="426" t="s">
        <v>546</v>
      </c>
    </row>
    <row r="503" spans="1:2" ht="12.75">
      <c r="A503" s="116">
        <v>502</v>
      </c>
      <c r="B503" s="426" t="s">
        <v>547</v>
      </c>
    </row>
    <row r="504" spans="1:2" ht="12.75">
      <c r="A504" s="116">
        <v>503</v>
      </c>
      <c r="B504" s="426" t="s">
        <v>548</v>
      </c>
    </row>
    <row r="505" spans="1:2" ht="12.75">
      <c r="A505" s="116">
        <v>504</v>
      </c>
      <c r="B505" s="426" t="s">
        <v>549</v>
      </c>
    </row>
    <row r="506" spans="1:2" ht="12.75">
      <c r="A506" s="116">
        <v>505</v>
      </c>
      <c r="B506" s="426" t="s">
        <v>550</v>
      </c>
    </row>
    <row r="507" spans="1:2" ht="12.75">
      <c r="A507" s="116">
        <v>506</v>
      </c>
      <c r="B507" s="426" t="s">
        <v>551</v>
      </c>
    </row>
    <row r="508" spans="1:2" ht="12.75">
      <c r="A508" s="116">
        <v>507</v>
      </c>
      <c r="B508" s="426" t="s">
        <v>552</v>
      </c>
    </row>
    <row r="509" spans="1:2" ht="12.75">
      <c r="A509" s="116">
        <v>508</v>
      </c>
      <c r="B509" s="426" t="s">
        <v>553</v>
      </c>
    </row>
    <row r="510" spans="1:2" ht="12.75">
      <c r="A510" s="116">
        <v>509</v>
      </c>
      <c r="B510" s="426" t="s">
        <v>554</v>
      </c>
    </row>
    <row r="511" spans="1:2" ht="12.75">
      <c r="A511" s="116">
        <v>510</v>
      </c>
      <c r="B511" s="426" t="s">
        <v>555</v>
      </c>
    </row>
    <row r="512" spans="1:2" ht="12.75">
      <c r="A512" s="116">
        <v>511</v>
      </c>
      <c r="B512" s="426" t="s">
        <v>560</v>
      </c>
    </row>
    <row r="513" spans="1:2" ht="12.75">
      <c r="A513" s="116">
        <v>512</v>
      </c>
      <c r="B513" s="426" t="s">
        <v>561</v>
      </c>
    </row>
    <row r="514" spans="1:2" ht="12.75">
      <c r="A514" s="116">
        <v>513</v>
      </c>
      <c r="B514" s="426" t="s">
        <v>562</v>
      </c>
    </row>
    <row r="515" spans="1:2" ht="12.75">
      <c r="A515" s="116">
        <v>514</v>
      </c>
      <c r="B515" s="426" t="s">
        <v>563</v>
      </c>
    </row>
    <row r="516" spans="1:2" ht="12.75">
      <c r="A516" s="116">
        <v>515</v>
      </c>
      <c r="B516" s="426" t="s">
        <v>564</v>
      </c>
    </row>
    <row r="517" spans="1:2" ht="12.75">
      <c r="A517" s="116">
        <v>516</v>
      </c>
      <c r="B517" s="426" t="s">
        <v>565</v>
      </c>
    </row>
    <row r="518" spans="1:2" ht="12.75">
      <c r="A518" s="116">
        <v>517</v>
      </c>
      <c r="B518" s="426" t="s">
        <v>566</v>
      </c>
    </row>
    <row r="519" spans="1:2" ht="12.75">
      <c r="A519" s="116">
        <v>518</v>
      </c>
      <c r="B519" s="426" t="s">
        <v>567</v>
      </c>
    </row>
    <row r="520" spans="1:2" ht="12.75">
      <c r="A520" s="116">
        <v>519</v>
      </c>
      <c r="B520" s="426" t="s">
        <v>568</v>
      </c>
    </row>
    <row r="521" spans="1:2" ht="12.75">
      <c r="A521" s="116">
        <v>520</v>
      </c>
      <c r="B521" s="426" t="s">
        <v>569</v>
      </c>
    </row>
    <row r="522" spans="1:2" ht="12.75">
      <c r="A522" s="116">
        <v>521</v>
      </c>
      <c r="B522" s="426" t="s">
        <v>570</v>
      </c>
    </row>
    <row r="523" spans="1:2" ht="12.75">
      <c r="A523" s="116">
        <v>522</v>
      </c>
      <c r="B523" s="426" t="s">
        <v>571</v>
      </c>
    </row>
    <row r="524" spans="1:2" ht="12.75">
      <c r="A524" s="116">
        <v>523</v>
      </c>
      <c r="B524" s="426" t="s">
        <v>572</v>
      </c>
    </row>
    <row r="525" spans="1:2" ht="12.75">
      <c r="A525" s="116">
        <v>524</v>
      </c>
      <c r="B525" s="426" t="s">
        <v>573</v>
      </c>
    </row>
    <row r="526" spans="1:2" ht="12.75">
      <c r="A526" s="116">
        <v>525</v>
      </c>
      <c r="B526" s="426" t="s">
        <v>574</v>
      </c>
    </row>
    <row r="527" spans="1:2" ht="12.75">
      <c r="A527" s="116">
        <v>526</v>
      </c>
      <c r="B527" s="426" t="s">
        <v>575</v>
      </c>
    </row>
    <row r="528" spans="1:2" ht="12.75">
      <c r="A528" s="116">
        <v>527</v>
      </c>
      <c r="B528" s="426" t="s">
        <v>576</v>
      </c>
    </row>
    <row r="529" spans="1:2" ht="12.75">
      <c r="A529" s="116">
        <v>528</v>
      </c>
      <c r="B529" s="426" t="s">
        <v>577</v>
      </c>
    </row>
    <row r="530" spans="1:2" ht="12.75">
      <c r="A530" s="116">
        <v>529</v>
      </c>
      <c r="B530" s="426" t="s">
        <v>578</v>
      </c>
    </row>
    <row r="531" spans="1:2" ht="12.75">
      <c r="A531" s="116">
        <v>530</v>
      </c>
      <c r="B531" s="426" t="s">
        <v>579</v>
      </c>
    </row>
    <row r="532" spans="1:2" ht="12.75">
      <c r="A532" s="116">
        <v>531</v>
      </c>
      <c r="B532" s="426" t="s">
        <v>580</v>
      </c>
    </row>
    <row r="533" spans="1:2" ht="15">
      <c r="A533" s="116">
        <v>532</v>
      </c>
      <c r="B533" s="428" t="s">
        <v>918</v>
      </c>
    </row>
    <row r="534" spans="1:2" ht="12.75">
      <c r="A534" s="116">
        <v>533</v>
      </c>
      <c r="B534" s="426" t="s">
        <v>582</v>
      </c>
    </row>
    <row r="535" spans="1:2" ht="12.75">
      <c r="A535" s="116">
        <v>534</v>
      </c>
      <c r="B535" s="426" t="s">
        <v>583</v>
      </c>
    </row>
    <row r="536" spans="1:2" ht="12.75">
      <c r="A536" s="116">
        <v>535</v>
      </c>
      <c r="B536" s="426" t="s">
        <v>584</v>
      </c>
    </row>
    <row r="537" spans="1:2" ht="12.75">
      <c r="A537" s="116">
        <v>536</v>
      </c>
      <c r="B537" s="426" t="s">
        <v>585</v>
      </c>
    </row>
    <row r="538" spans="1:2" ht="12.75">
      <c r="A538" s="116">
        <v>537</v>
      </c>
      <c r="B538" s="426" t="s">
        <v>586</v>
      </c>
    </row>
    <row r="539" spans="1:2" ht="12.75">
      <c r="A539" s="116">
        <v>538</v>
      </c>
      <c r="B539" s="426" t="s">
        <v>587</v>
      </c>
    </row>
    <row r="540" spans="1:2" ht="12.75">
      <c r="A540" s="116">
        <v>539</v>
      </c>
      <c r="B540" s="426" t="s">
        <v>588</v>
      </c>
    </row>
    <row r="541" spans="1:2" ht="12.75">
      <c r="A541" s="116">
        <v>540</v>
      </c>
      <c r="B541" s="426" t="s">
        <v>589</v>
      </c>
    </row>
    <row r="542" spans="1:2" ht="12.75">
      <c r="A542" s="116">
        <v>541</v>
      </c>
      <c r="B542" s="426" t="s">
        <v>590</v>
      </c>
    </row>
    <row r="543" spans="1:2" ht="12.75">
      <c r="A543" s="116">
        <v>542</v>
      </c>
      <c r="B543" s="426" t="s">
        <v>591</v>
      </c>
    </row>
    <row r="544" spans="1:2" ht="12.75">
      <c r="A544" s="116">
        <v>543</v>
      </c>
      <c r="B544" s="426" t="s">
        <v>592</v>
      </c>
    </row>
    <row r="545" spans="1:2" ht="15">
      <c r="A545" s="116">
        <v>544</v>
      </c>
      <c r="B545" s="428" t="s">
        <v>917</v>
      </c>
    </row>
    <row r="546" spans="1:2" ht="15">
      <c r="A546" s="116">
        <v>545</v>
      </c>
      <c r="B546" s="428" t="s">
        <v>919</v>
      </c>
    </row>
    <row r="547" spans="1:2" ht="12.75">
      <c r="A547" s="116">
        <v>546</v>
      </c>
      <c r="B547" s="426" t="s">
        <v>593</v>
      </c>
    </row>
    <row r="548" spans="1:2" ht="12.75">
      <c r="A548" s="116">
        <v>547</v>
      </c>
      <c r="B548" s="426" t="s">
        <v>594</v>
      </c>
    </row>
    <row r="549" spans="1:2" ht="12.75">
      <c r="A549" s="116">
        <v>548</v>
      </c>
      <c r="B549" s="426" t="s">
        <v>595</v>
      </c>
    </row>
    <row r="550" spans="1:2" ht="15">
      <c r="A550" s="116">
        <v>549</v>
      </c>
      <c r="B550" s="428" t="s">
        <v>921</v>
      </c>
    </row>
    <row r="551" spans="1:2" ht="12.75">
      <c r="A551" s="116">
        <v>550</v>
      </c>
      <c r="B551" s="426" t="s">
        <v>596</v>
      </c>
    </row>
    <row r="552" spans="1:2" ht="12.75">
      <c r="A552" s="116">
        <v>551</v>
      </c>
      <c r="B552" s="426" t="s">
        <v>597</v>
      </c>
    </row>
    <row r="553" spans="1:2" ht="12.75">
      <c r="A553" s="116">
        <v>552</v>
      </c>
      <c r="B553" s="426" t="s">
        <v>598</v>
      </c>
    </row>
    <row r="554" spans="1:2" ht="12.75">
      <c r="A554" s="116">
        <v>553</v>
      </c>
      <c r="B554" s="426" t="s">
        <v>599</v>
      </c>
    </row>
    <row r="555" spans="1:2" ht="12.75">
      <c r="A555" s="116">
        <v>554</v>
      </c>
      <c r="B555" s="426" t="s">
        <v>600</v>
      </c>
    </row>
    <row r="556" spans="1:2" ht="12.75">
      <c r="A556" s="116">
        <v>555</v>
      </c>
      <c r="B556" s="426" t="s">
        <v>601</v>
      </c>
    </row>
    <row r="557" spans="1:2" ht="12.75">
      <c r="A557" s="116">
        <v>556</v>
      </c>
      <c r="B557" s="426" t="s">
        <v>602</v>
      </c>
    </row>
    <row r="558" spans="1:2" ht="12.75">
      <c r="A558" s="116">
        <v>557</v>
      </c>
      <c r="B558" s="426" t="s">
        <v>603</v>
      </c>
    </row>
    <row r="559" spans="1:2" ht="12.75">
      <c r="A559" s="116">
        <v>558</v>
      </c>
      <c r="B559" s="426" t="s">
        <v>604</v>
      </c>
    </row>
    <row r="560" spans="1:2" ht="12.75">
      <c r="A560" s="116">
        <v>559</v>
      </c>
      <c r="B560" s="426" t="s">
        <v>605</v>
      </c>
    </row>
    <row r="561" spans="1:2" ht="12.75">
      <c r="A561" s="116">
        <v>560</v>
      </c>
      <c r="B561" s="426" t="s">
        <v>606</v>
      </c>
    </row>
    <row r="562" spans="1:2" ht="12.75">
      <c r="A562" s="116">
        <v>561</v>
      </c>
      <c r="B562" s="426" t="s">
        <v>607</v>
      </c>
    </row>
    <row r="563" spans="1:2" ht="12.75">
      <c r="A563" s="116">
        <v>562</v>
      </c>
      <c r="B563" s="426" t="s">
        <v>608</v>
      </c>
    </row>
    <row r="564" spans="1:2" ht="12.75">
      <c r="A564" s="116">
        <v>563</v>
      </c>
      <c r="B564" s="426" t="s">
        <v>609</v>
      </c>
    </row>
    <row r="565" spans="1:2" ht="12.75">
      <c r="A565" s="116">
        <v>564</v>
      </c>
      <c r="B565" s="426" t="s">
        <v>610</v>
      </c>
    </row>
    <row r="566" spans="1:2" ht="12.75">
      <c r="A566" s="116">
        <v>565</v>
      </c>
      <c r="B566" s="426" t="s">
        <v>611</v>
      </c>
    </row>
    <row r="567" spans="1:2" ht="12.75">
      <c r="A567" s="116">
        <v>566</v>
      </c>
      <c r="B567" s="426" t="s">
        <v>612</v>
      </c>
    </row>
    <row r="568" spans="1:2" ht="12.75">
      <c r="A568" s="116">
        <v>567</v>
      </c>
      <c r="B568" s="426" t="s">
        <v>613</v>
      </c>
    </row>
    <row r="569" spans="1:2" ht="12.75">
      <c r="A569" s="116">
        <v>568</v>
      </c>
      <c r="B569" s="426" t="s">
        <v>614</v>
      </c>
    </row>
    <row r="570" spans="1:2" ht="12.75">
      <c r="A570" s="116">
        <v>569</v>
      </c>
      <c r="B570" s="426" t="s">
        <v>615</v>
      </c>
    </row>
    <row r="571" spans="1:2" ht="12.75">
      <c r="A571" s="116">
        <v>570</v>
      </c>
      <c r="B571" s="426" t="s">
        <v>616</v>
      </c>
    </row>
    <row r="572" spans="1:2" ht="12.75">
      <c r="A572" s="116">
        <v>571</v>
      </c>
      <c r="B572" s="426" t="s">
        <v>617</v>
      </c>
    </row>
    <row r="573" spans="1:2" ht="12.75">
      <c r="A573" s="116">
        <v>572</v>
      </c>
      <c r="B573" s="426" t="s">
        <v>618</v>
      </c>
    </row>
    <row r="574" spans="1:2" ht="12.75">
      <c r="A574" s="116">
        <v>573</v>
      </c>
      <c r="B574" s="426" t="s">
        <v>619</v>
      </c>
    </row>
    <row r="575" spans="1:2" ht="12.75">
      <c r="A575" s="116">
        <v>574</v>
      </c>
      <c r="B575" s="426" t="s">
        <v>620</v>
      </c>
    </row>
    <row r="576" spans="1:2" ht="12.75">
      <c r="A576" s="116">
        <v>575</v>
      </c>
      <c r="B576" s="426" t="s">
        <v>621</v>
      </c>
    </row>
    <row r="577" spans="1:2" ht="12.75">
      <c r="A577" s="116">
        <v>576</v>
      </c>
      <c r="B577" s="426" t="s">
        <v>622</v>
      </c>
    </row>
    <row r="578" spans="1:2" ht="15">
      <c r="A578" s="116">
        <v>577</v>
      </c>
      <c r="B578" s="428" t="s">
        <v>920</v>
      </c>
    </row>
    <row r="579" spans="1:2" ht="12.75">
      <c r="A579" s="116">
        <v>578</v>
      </c>
      <c r="B579" s="426" t="s">
        <v>623</v>
      </c>
    </row>
    <row r="580" spans="1:2" ht="12.75">
      <c r="A580" s="116">
        <v>579</v>
      </c>
      <c r="B580" s="426" t="s">
        <v>624</v>
      </c>
    </row>
    <row r="581" spans="1:2" ht="12.75">
      <c r="A581" s="116">
        <v>580</v>
      </c>
      <c r="B581" s="426" t="s">
        <v>625</v>
      </c>
    </row>
    <row r="582" spans="1:2" ht="12.75">
      <c r="A582" s="116">
        <v>581</v>
      </c>
      <c r="B582" s="426" t="s">
        <v>626</v>
      </c>
    </row>
    <row r="583" spans="1:2" ht="12.75">
      <c r="A583" s="116">
        <v>582</v>
      </c>
      <c r="B583" s="426" t="s">
        <v>627</v>
      </c>
    </row>
    <row r="584" spans="1:2" ht="12.75">
      <c r="A584" s="116">
        <v>583</v>
      </c>
      <c r="B584" s="426" t="s">
        <v>628</v>
      </c>
    </row>
    <row r="585" spans="1:2" ht="12.75">
      <c r="A585" s="116">
        <v>584</v>
      </c>
      <c r="B585" s="426" t="s">
        <v>629</v>
      </c>
    </row>
    <row r="586" spans="1:2" ht="12.75">
      <c r="A586" s="116">
        <v>585</v>
      </c>
      <c r="B586" s="426" t="s">
        <v>630</v>
      </c>
    </row>
    <row r="587" spans="1:2" ht="12.75">
      <c r="A587" s="116">
        <v>586</v>
      </c>
      <c r="B587" s="426" t="s">
        <v>631</v>
      </c>
    </row>
    <row r="588" spans="1:2" ht="12.75">
      <c r="A588" s="116">
        <v>587</v>
      </c>
      <c r="B588" s="426" t="s">
        <v>632</v>
      </c>
    </row>
    <row r="589" spans="1:2" ht="12.75">
      <c r="A589" s="116">
        <v>588</v>
      </c>
      <c r="B589" s="426" t="s">
        <v>633</v>
      </c>
    </row>
    <row r="590" spans="1:2" ht="12.75">
      <c r="A590" s="116">
        <v>589</v>
      </c>
      <c r="B590" s="426" t="s">
        <v>634</v>
      </c>
    </row>
    <row r="591" spans="1:2" ht="12.75">
      <c r="A591" s="116">
        <v>590</v>
      </c>
      <c r="B591" s="426" t="s">
        <v>635</v>
      </c>
    </row>
    <row r="592" spans="1:2" ht="15">
      <c r="A592" s="116">
        <v>591</v>
      </c>
      <c r="B592" s="428" t="s">
        <v>922</v>
      </c>
    </row>
    <row r="593" spans="1:2" ht="15">
      <c r="A593" s="116">
        <v>592</v>
      </c>
      <c r="B593" s="428" t="s">
        <v>923</v>
      </c>
    </row>
    <row r="594" spans="1:2" ht="15">
      <c r="A594" s="116">
        <v>593</v>
      </c>
      <c r="B594" s="428" t="s">
        <v>924</v>
      </c>
    </row>
    <row r="595" spans="1:2" ht="12.75">
      <c r="A595" s="116">
        <v>594</v>
      </c>
      <c r="B595" s="426" t="s">
        <v>636</v>
      </c>
    </row>
    <row r="596" spans="1:2" ht="12.75">
      <c r="A596" s="116">
        <v>595</v>
      </c>
      <c r="B596" s="426" t="s">
        <v>637</v>
      </c>
    </row>
    <row r="597" spans="1:2" ht="12.75">
      <c r="A597" s="116">
        <v>596</v>
      </c>
      <c r="B597" s="426" t="s">
        <v>638</v>
      </c>
    </row>
    <row r="598" spans="1:2" ht="15">
      <c r="A598" s="116">
        <v>597</v>
      </c>
      <c r="B598" s="428" t="s">
        <v>925</v>
      </c>
    </row>
    <row r="599" spans="1:2" ht="12.75">
      <c r="A599" s="116">
        <v>598</v>
      </c>
      <c r="B599" s="426" t="s">
        <v>639</v>
      </c>
    </row>
    <row r="600" spans="1:2" ht="12.75">
      <c r="A600" s="116">
        <v>599</v>
      </c>
      <c r="B600" s="426" t="s">
        <v>640</v>
      </c>
    </row>
    <row r="601" spans="1:2" ht="12.75">
      <c r="A601" s="116">
        <v>600</v>
      </c>
      <c r="B601" s="426" t="s">
        <v>641</v>
      </c>
    </row>
    <row r="602" spans="1:2" ht="12.75">
      <c r="A602" s="116">
        <v>601</v>
      </c>
      <c r="B602" s="426" t="s">
        <v>642</v>
      </c>
    </row>
    <row r="603" spans="1:2" ht="12.75">
      <c r="A603" s="116">
        <v>602</v>
      </c>
      <c r="B603" s="426" t="s">
        <v>643</v>
      </c>
    </row>
    <row r="604" spans="1:2" ht="12.75">
      <c r="A604" s="116">
        <v>603</v>
      </c>
      <c r="B604" s="426" t="s">
        <v>644</v>
      </c>
    </row>
    <row r="605" spans="1:2" ht="12.75">
      <c r="A605" s="116">
        <v>604</v>
      </c>
      <c r="B605" s="429" t="s">
        <v>845</v>
      </c>
    </row>
    <row r="606" spans="1:2" ht="12.75">
      <c r="A606" s="116">
        <v>605</v>
      </c>
      <c r="B606" s="429" t="s">
        <v>847</v>
      </c>
    </row>
    <row r="607" spans="1:2" ht="12.75">
      <c r="A607" s="116">
        <v>606</v>
      </c>
      <c r="B607" s="429" t="s">
        <v>863</v>
      </c>
    </row>
    <row r="608" spans="1:2" ht="12.75">
      <c r="A608" s="116">
        <v>607</v>
      </c>
      <c r="B608" s="429" t="s">
        <v>846</v>
      </c>
    </row>
    <row r="609" spans="1:2" ht="12.75">
      <c r="A609" s="116">
        <v>608</v>
      </c>
      <c r="B609" s="429" t="s">
        <v>864</v>
      </c>
    </row>
    <row r="610" spans="1:2" ht="12.75">
      <c r="A610" s="116">
        <v>609</v>
      </c>
      <c r="B610" s="426" t="s">
        <v>290</v>
      </c>
    </row>
    <row r="611" spans="1:2" ht="12.75">
      <c r="A611" s="116">
        <v>610</v>
      </c>
      <c r="B611" s="426" t="s">
        <v>292</v>
      </c>
    </row>
    <row r="612" spans="1:2" ht="12.75">
      <c r="A612" s="116">
        <v>611</v>
      </c>
      <c r="B612" s="426" t="s">
        <v>303</v>
      </c>
    </row>
    <row r="613" spans="1:2" ht="12.75">
      <c r="A613" s="116">
        <v>612</v>
      </c>
      <c r="B613" s="426" t="s">
        <v>306</v>
      </c>
    </row>
    <row r="614" spans="1:2" ht="12.75">
      <c r="A614" s="116">
        <v>613</v>
      </c>
      <c r="B614" s="426" t="s">
        <v>309</v>
      </c>
    </row>
    <row r="615" spans="1:2" ht="12.75">
      <c r="A615" s="116">
        <v>614</v>
      </c>
      <c r="B615" s="426" t="s">
        <v>175</v>
      </c>
    </row>
    <row r="616" spans="1:2" ht="12.75">
      <c r="A616" s="116">
        <v>615</v>
      </c>
      <c r="B616" s="426" t="s">
        <v>176</v>
      </c>
    </row>
    <row r="617" spans="1:2" ht="12.75">
      <c r="A617" s="116">
        <v>616</v>
      </c>
      <c r="B617" s="426" t="s">
        <v>221</v>
      </c>
    </row>
    <row r="618" spans="1:2" ht="12.75">
      <c r="A618" s="116">
        <v>617</v>
      </c>
      <c r="B618" s="426" t="s">
        <v>335</v>
      </c>
    </row>
    <row r="619" spans="1:2" ht="12.75">
      <c r="A619" s="116">
        <v>618</v>
      </c>
      <c r="B619" s="426" t="s">
        <v>338</v>
      </c>
    </row>
    <row r="620" spans="1:2" ht="12.75">
      <c r="A620" s="116">
        <v>619</v>
      </c>
      <c r="B620" s="426" t="s">
        <v>341</v>
      </c>
    </row>
    <row r="621" spans="1:2" ht="12.75">
      <c r="A621" s="116">
        <v>620</v>
      </c>
      <c r="B621" s="426" t="s">
        <v>345</v>
      </c>
    </row>
    <row r="622" spans="1:2" ht="12.75">
      <c r="A622" s="116">
        <v>621</v>
      </c>
      <c r="B622" s="426" t="s">
        <v>348</v>
      </c>
    </row>
    <row r="623" spans="1:2" ht="12.75">
      <c r="A623" s="116">
        <v>622</v>
      </c>
      <c r="B623" s="426" t="s">
        <v>222</v>
      </c>
    </row>
    <row r="624" spans="1:2" ht="12.75">
      <c r="A624" s="116">
        <v>623</v>
      </c>
      <c r="B624" s="426" t="s">
        <v>360</v>
      </c>
    </row>
    <row r="625" spans="1:2" ht="12.75">
      <c r="A625" s="116">
        <v>624</v>
      </c>
      <c r="B625" s="426" t="s">
        <v>223</v>
      </c>
    </row>
    <row r="626" spans="1:2" ht="12.75">
      <c r="A626" s="116">
        <v>625</v>
      </c>
      <c r="B626" s="426" t="s">
        <v>33</v>
      </c>
    </row>
    <row r="627" spans="1:2" ht="12.75">
      <c r="A627" s="116">
        <v>626</v>
      </c>
      <c r="B627" s="426" t="s">
        <v>225</v>
      </c>
    </row>
    <row r="628" spans="1:2" ht="12.75">
      <c r="A628" s="116">
        <v>627</v>
      </c>
      <c r="B628" s="426" t="s">
        <v>227</v>
      </c>
    </row>
    <row r="629" spans="1:2" ht="12.75">
      <c r="A629" s="116">
        <v>628</v>
      </c>
      <c r="B629" s="426" t="s">
        <v>228</v>
      </c>
    </row>
    <row r="630" spans="1:2" ht="12.75">
      <c r="A630" s="116">
        <v>629</v>
      </c>
      <c r="B630" s="426" t="s">
        <v>792</v>
      </c>
    </row>
    <row r="631" spans="1:2" ht="12.75">
      <c r="A631" s="116">
        <v>630</v>
      </c>
      <c r="B631" s="426" t="s">
        <v>793</v>
      </c>
    </row>
    <row r="632" spans="1:2" ht="12.75">
      <c r="A632" s="116">
        <v>631</v>
      </c>
      <c r="B632" s="426" t="s">
        <v>794</v>
      </c>
    </row>
    <row r="633" spans="1:2" ht="12.75">
      <c r="A633" s="116">
        <v>632</v>
      </c>
      <c r="B633" s="426" t="s">
        <v>219</v>
      </c>
    </row>
    <row r="634" spans="1:2" ht="12.75">
      <c r="A634" s="116">
        <v>633</v>
      </c>
      <c r="B634" s="426" t="s">
        <v>220</v>
      </c>
    </row>
    <row r="635" spans="1:2" ht="12.75">
      <c r="A635" s="116">
        <v>634</v>
      </c>
      <c r="B635" s="426" t="s">
        <v>133</v>
      </c>
    </row>
    <row r="636" spans="1:2" ht="12.75">
      <c r="A636" s="116">
        <v>635</v>
      </c>
      <c r="B636" s="426" t="s">
        <v>714</v>
      </c>
    </row>
    <row r="637" spans="1:2" ht="12.75">
      <c r="A637" s="116">
        <v>636</v>
      </c>
      <c r="B637" s="426" t="s">
        <v>1005</v>
      </c>
    </row>
    <row r="638" spans="1:2" ht="12.75">
      <c r="A638" s="116">
        <v>637</v>
      </c>
      <c r="B638" s="426" t="s">
        <v>138</v>
      </c>
    </row>
    <row r="639" spans="1:2" ht="12.75">
      <c r="A639" s="116">
        <v>638</v>
      </c>
      <c r="B639" s="426" t="s">
        <v>139</v>
      </c>
    </row>
    <row r="640" spans="1:2" ht="12.75">
      <c r="A640" s="116">
        <v>639</v>
      </c>
      <c r="B640" s="426" t="s">
        <v>798</v>
      </c>
    </row>
    <row r="641" spans="1:2" ht="12.75">
      <c r="A641" s="116">
        <v>640</v>
      </c>
      <c r="B641" s="426" t="s">
        <v>799</v>
      </c>
    </row>
    <row r="642" spans="1:2" ht="12.75">
      <c r="A642" s="116">
        <v>641</v>
      </c>
      <c r="B642" s="426" t="s">
        <v>745</v>
      </c>
    </row>
    <row r="643" spans="1:2" ht="12.75">
      <c r="A643" s="116">
        <v>642</v>
      </c>
      <c r="B643" s="426" t="s">
        <v>801</v>
      </c>
    </row>
    <row r="644" spans="1:2" ht="12.75">
      <c r="A644" s="116">
        <v>643</v>
      </c>
      <c r="B644" s="426" t="s">
        <v>802</v>
      </c>
    </row>
    <row r="645" spans="1:2" ht="12.75">
      <c r="A645" s="116">
        <v>644</v>
      </c>
      <c r="B645" s="426" t="s">
        <v>803</v>
      </c>
    </row>
    <row r="646" spans="1:2" ht="12.75">
      <c r="A646" s="116">
        <v>645</v>
      </c>
      <c r="B646" s="426" t="s">
        <v>804</v>
      </c>
    </row>
    <row r="647" spans="1:2" ht="12.75">
      <c r="A647" s="116">
        <v>646</v>
      </c>
      <c r="B647" s="426" t="s">
        <v>805</v>
      </c>
    </row>
    <row r="648" spans="1:2" ht="12.75">
      <c r="A648" s="116">
        <v>647</v>
      </c>
      <c r="B648" s="426" t="s">
        <v>806</v>
      </c>
    </row>
    <row r="649" spans="1:2" ht="12.75">
      <c r="A649" s="116">
        <v>648</v>
      </c>
      <c r="B649" s="426" t="s">
        <v>807</v>
      </c>
    </row>
    <row r="650" spans="1:2" ht="12.75">
      <c r="A650" s="116">
        <v>649</v>
      </c>
      <c r="B650" s="426" t="s">
        <v>811</v>
      </c>
    </row>
    <row r="651" spans="1:2" ht="12.75">
      <c r="A651" s="116">
        <v>650</v>
      </c>
      <c r="B651" s="426" t="s">
        <v>810</v>
      </c>
    </row>
    <row r="652" spans="1:2" ht="12.75">
      <c r="A652" s="116">
        <v>651</v>
      </c>
      <c r="B652" s="426" t="s">
        <v>812</v>
      </c>
    </row>
    <row r="653" spans="1:2" ht="12.75">
      <c r="A653" s="116">
        <v>652</v>
      </c>
      <c r="B653" s="426" t="s">
        <v>809</v>
      </c>
    </row>
    <row r="654" spans="1:2" ht="12.75">
      <c r="A654" s="116">
        <v>653</v>
      </c>
      <c r="B654" s="426" t="s">
        <v>670</v>
      </c>
    </row>
    <row r="655" spans="1:2" ht="12.75">
      <c r="A655" s="116">
        <v>654</v>
      </c>
      <c r="B655" s="426" t="s">
        <v>13</v>
      </c>
    </row>
    <row r="656" spans="1:2" ht="12.75">
      <c r="A656" s="116">
        <v>655</v>
      </c>
      <c r="B656" s="426" t="s">
        <v>14</v>
      </c>
    </row>
    <row r="657" spans="1:2" ht="12.75">
      <c r="A657" s="116">
        <v>656</v>
      </c>
      <c r="B657" s="426" t="s">
        <v>15</v>
      </c>
    </row>
    <row r="658" spans="1:2" ht="12.75">
      <c r="A658" s="116">
        <v>657</v>
      </c>
      <c r="B658" s="426" t="s">
        <v>18</v>
      </c>
    </row>
    <row r="659" spans="1:2" ht="12.75">
      <c r="A659" s="116">
        <v>658</v>
      </c>
      <c r="B659" s="426" t="s">
        <v>19</v>
      </c>
    </row>
    <row r="660" spans="1:2" ht="12.75">
      <c r="A660" s="116">
        <v>659</v>
      </c>
      <c r="B660" s="426" t="s">
        <v>20</v>
      </c>
    </row>
    <row r="661" spans="1:2" ht="12.75">
      <c r="A661" s="116">
        <v>660</v>
      </c>
      <c r="B661" s="426" t="s">
        <v>764</v>
      </c>
    </row>
    <row r="662" spans="1:2" ht="12.75">
      <c r="A662" s="116">
        <v>661</v>
      </c>
      <c r="B662" s="426" t="s">
        <v>766</v>
      </c>
    </row>
    <row r="663" spans="1:2" ht="12.75">
      <c r="A663" s="116">
        <v>662</v>
      </c>
      <c r="B663" s="426" t="s">
        <v>767</v>
      </c>
    </row>
    <row r="664" spans="1:2" ht="12.75">
      <c r="A664" s="116">
        <v>663</v>
      </c>
      <c r="B664" s="426" t="s">
        <v>768</v>
      </c>
    </row>
    <row r="665" spans="1:2" ht="12.75">
      <c r="A665" s="116">
        <v>664</v>
      </c>
      <c r="B665" s="426" t="s">
        <v>30</v>
      </c>
    </row>
    <row r="666" spans="1:2" ht="12.75">
      <c r="A666" s="116">
        <v>665</v>
      </c>
      <c r="B666" s="430" t="s">
        <v>0</v>
      </c>
    </row>
    <row r="667" spans="1:2" ht="12.75">
      <c r="A667" s="116">
        <v>666</v>
      </c>
      <c r="B667" s="426" t="s">
        <v>1</v>
      </c>
    </row>
    <row r="668" spans="1:2" ht="12.75">
      <c r="A668" s="116">
        <v>667</v>
      </c>
      <c r="B668" s="426" t="s">
        <v>183</v>
      </c>
    </row>
    <row r="669" spans="1:2" ht="12.75">
      <c r="A669" s="116">
        <v>668</v>
      </c>
      <c r="B669" s="426" t="s">
        <v>184</v>
      </c>
    </row>
    <row r="670" spans="1:2" ht="12.75">
      <c r="A670" s="116">
        <v>669</v>
      </c>
      <c r="B670" s="426" t="s">
        <v>185</v>
      </c>
    </row>
    <row r="671" spans="1:2" ht="12.75">
      <c r="A671" s="116">
        <v>670</v>
      </c>
      <c r="B671" s="426" t="s">
        <v>186</v>
      </c>
    </row>
    <row r="672" spans="1:2" ht="12.75">
      <c r="A672" s="116">
        <v>671</v>
      </c>
      <c r="B672" s="426" t="s">
        <v>291</v>
      </c>
    </row>
    <row r="673" spans="1:2" ht="12.75">
      <c r="A673" s="116">
        <v>672</v>
      </c>
      <c r="B673" s="426" t="s">
        <v>293</v>
      </c>
    </row>
    <row r="674" spans="1:2" ht="12.75">
      <c r="A674" s="116">
        <v>673</v>
      </c>
      <c r="B674" s="426" t="s">
        <v>295</v>
      </c>
    </row>
    <row r="675" spans="1:2" ht="12.75">
      <c r="A675" s="116">
        <v>674</v>
      </c>
      <c r="B675" s="426" t="s">
        <v>297</v>
      </c>
    </row>
    <row r="676" spans="1:2" ht="12.75">
      <c r="A676" s="116">
        <v>675</v>
      </c>
      <c r="B676" s="426" t="s">
        <v>300</v>
      </c>
    </row>
    <row r="677" spans="1:2" ht="12.75">
      <c r="A677" s="116">
        <v>676</v>
      </c>
      <c r="B677" s="426" t="s">
        <v>302</v>
      </c>
    </row>
    <row r="678" spans="1:2" ht="12.75">
      <c r="A678" s="116">
        <v>677</v>
      </c>
      <c r="B678" s="426" t="s">
        <v>305</v>
      </c>
    </row>
    <row r="679" spans="1:2" ht="12.75">
      <c r="A679" s="116">
        <v>678</v>
      </c>
      <c r="B679" s="426" t="s">
        <v>308</v>
      </c>
    </row>
    <row r="680" spans="1:2" ht="12.75">
      <c r="A680" s="116">
        <v>679</v>
      </c>
      <c r="B680" s="426" t="s">
        <v>311</v>
      </c>
    </row>
    <row r="681" spans="1:2" ht="12.75">
      <c r="A681" s="116">
        <v>680</v>
      </c>
      <c r="B681" s="426" t="s">
        <v>313</v>
      </c>
    </row>
    <row r="682" spans="1:2" ht="12.75">
      <c r="A682" s="116">
        <v>681</v>
      </c>
      <c r="B682" s="426" t="s">
        <v>315</v>
      </c>
    </row>
    <row r="683" spans="1:2" ht="12.75">
      <c r="A683" s="116">
        <v>682</v>
      </c>
      <c r="B683" s="426" t="s">
        <v>318</v>
      </c>
    </row>
    <row r="684" spans="1:2" ht="12.75">
      <c r="A684" s="116">
        <v>683</v>
      </c>
      <c r="B684" s="426" t="s">
        <v>320</v>
      </c>
    </row>
    <row r="685" spans="1:2" ht="12.75">
      <c r="A685" s="116">
        <v>684</v>
      </c>
      <c r="B685" s="426" t="s">
        <v>322</v>
      </c>
    </row>
    <row r="686" spans="1:2" ht="12.75">
      <c r="A686" s="116">
        <v>685</v>
      </c>
      <c r="B686" s="426" t="s">
        <v>324</v>
      </c>
    </row>
    <row r="687" spans="1:2" ht="12.75">
      <c r="A687" s="116">
        <v>686</v>
      </c>
      <c r="B687" s="426" t="s">
        <v>326</v>
      </c>
    </row>
    <row r="688" spans="1:2" ht="12.75">
      <c r="A688" s="116">
        <v>687</v>
      </c>
      <c r="B688" s="426" t="s">
        <v>328</v>
      </c>
    </row>
    <row r="689" spans="1:2" ht="12.75">
      <c r="A689" s="116">
        <v>688</v>
      </c>
      <c r="B689" s="426" t="s">
        <v>330</v>
      </c>
    </row>
    <row r="690" spans="1:2" ht="12.75">
      <c r="A690" s="116">
        <v>689</v>
      </c>
      <c r="B690" s="426" t="s">
        <v>332</v>
      </c>
    </row>
    <row r="691" spans="1:2" ht="12.75">
      <c r="A691" s="116">
        <v>690</v>
      </c>
      <c r="B691" s="426" t="s">
        <v>334</v>
      </c>
    </row>
    <row r="692" spans="1:2" ht="12.75">
      <c r="A692" s="116">
        <v>691</v>
      </c>
      <c r="B692" s="426" t="s">
        <v>337</v>
      </c>
    </row>
    <row r="693" spans="1:2" ht="12.75">
      <c r="A693" s="116">
        <v>692</v>
      </c>
      <c r="B693" s="426" t="s">
        <v>340</v>
      </c>
    </row>
    <row r="694" spans="1:2" ht="12.75">
      <c r="A694" s="116">
        <v>693</v>
      </c>
      <c r="B694" s="426" t="s">
        <v>344</v>
      </c>
    </row>
    <row r="695" spans="1:2" ht="12.75">
      <c r="A695" s="116">
        <v>694</v>
      </c>
      <c r="B695" s="426" t="s">
        <v>347</v>
      </c>
    </row>
    <row r="696" spans="1:2" ht="12.75">
      <c r="A696" s="116">
        <v>695</v>
      </c>
      <c r="B696" s="426" t="s">
        <v>350</v>
      </c>
    </row>
    <row r="697" spans="1:2" ht="12.75">
      <c r="A697" s="116">
        <v>696</v>
      </c>
      <c r="B697" s="426" t="s">
        <v>352</v>
      </c>
    </row>
    <row r="698" spans="1:2" ht="12.75">
      <c r="A698" s="116">
        <v>697</v>
      </c>
      <c r="B698" s="426" t="s">
        <v>355</v>
      </c>
    </row>
    <row r="699" spans="1:2" ht="12.75">
      <c r="A699" s="116">
        <v>698</v>
      </c>
      <c r="B699" s="426" t="s">
        <v>357</v>
      </c>
    </row>
    <row r="700" spans="1:2" ht="12.75">
      <c r="A700" s="116">
        <v>699</v>
      </c>
      <c r="B700" s="426" t="s">
        <v>358</v>
      </c>
    </row>
    <row r="701" spans="1:2" ht="12.75">
      <c r="A701" s="116">
        <v>700</v>
      </c>
      <c r="B701" s="426" t="s">
        <v>359</v>
      </c>
    </row>
    <row r="702" spans="1:2" ht="12.75">
      <c r="A702" s="116">
        <v>701</v>
      </c>
      <c r="B702" s="426" t="s">
        <v>362</v>
      </c>
    </row>
    <row r="703" spans="1:2" ht="12.75">
      <c r="A703" s="116">
        <v>702</v>
      </c>
      <c r="B703" s="426" t="s">
        <v>363</v>
      </c>
    </row>
    <row r="704" spans="1:2" ht="12.75">
      <c r="A704" s="116">
        <v>703</v>
      </c>
      <c r="B704" s="426" t="s">
        <v>365</v>
      </c>
    </row>
    <row r="705" spans="1:2" ht="12.75">
      <c r="A705" s="116">
        <v>704</v>
      </c>
      <c r="B705" s="426" t="s">
        <v>366</v>
      </c>
    </row>
    <row r="706" spans="1:2" ht="12.75">
      <c r="A706" s="116">
        <v>705</v>
      </c>
      <c r="B706" s="426" t="s">
        <v>368</v>
      </c>
    </row>
    <row r="707" spans="1:2" ht="12.75">
      <c r="A707" s="116">
        <v>706</v>
      </c>
      <c r="B707" s="426" t="s">
        <v>369</v>
      </c>
    </row>
    <row r="708" spans="1:2" ht="12.75">
      <c r="A708" s="116">
        <v>707</v>
      </c>
      <c r="B708" s="426" t="s">
        <v>170</v>
      </c>
    </row>
    <row r="709" spans="1:2" ht="12.75">
      <c r="A709" s="116">
        <v>708</v>
      </c>
      <c r="B709" s="426" t="s">
        <v>372</v>
      </c>
    </row>
    <row r="710" spans="1:2" ht="12.75">
      <c r="A710" s="116">
        <v>709</v>
      </c>
      <c r="B710" s="426" t="s">
        <v>374</v>
      </c>
    </row>
    <row r="711" spans="1:2" ht="12.75">
      <c r="A711" s="116">
        <v>710</v>
      </c>
      <c r="B711" s="426" t="s">
        <v>376</v>
      </c>
    </row>
    <row r="712" spans="1:2" ht="12.75">
      <c r="A712" s="116">
        <v>711</v>
      </c>
      <c r="B712" s="426" t="s">
        <v>378</v>
      </c>
    </row>
    <row r="713" spans="1:2" ht="12.75">
      <c r="A713" s="116">
        <v>712</v>
      </c>
      <c r="B713" s="426" t="s">
        <v>380</v>
      </c>
    </row>
    <row r="714" spans="1:2" ht="12.75">
      <c r="A714" s="116">
        <v>713</v>
      </c>
      <c r="B714" s="426" t="s">
        <v>383</v>
      </c>
    </row>
    <row r="715" spans="1:2" ht="12.75">
      <c r="A715" s="116">
        <v>714</v>
      </c>
      <c r="B715" s="426" t="s">
        <v>385</v>
      </c>
    </row>
    <row r="716" spans="1:2" ht="12.75">
      <c r="A716" s="116">
        <v>715</v>
      </c>
      <c r="B716" s="426" t="s">
        <v>387</v>
      </c>
    </row>
    <row r="717" spans="1:2" ht="12.75">
      <c r="A717" s="116">
        <v>716</v>
      </c>
      <c r="B717" s="426" t="s">
        <v>389</v>
      </c>
    </row>
    <row r="718" spans="1:2" ht="12.75">
      <c r="A718" s="116">
        <v>717</v>
      </c>
      <c r="B718" s="426" t="s">
        <v>391</v>
      </c>
    </row>
    <row r="719" spans="1:2" ht="12.75">
      <c r="A719" s="116">
        <v>718</v>
      </c>
      <c r="B719" s="426" t="s">
        <v>393</v>
      </c>
    </row>
    <row r="720" spans="1:2" ht="12.75">
      <c r="A720" s="116">
        <v>719</v>
      </c>
      <c r="B720" s="426" t="s">
        <v>396</v>
      </c>
    </row>
    <row r="721" spans="1:2" ht="12.75">
      <c r="A721" s="116">
        <v>720</v>
      </c>
      <c r="B721" s="426" t="s">
        <v>399</v>
      </c>
    </row>
    <row r="722" spans="1:2" ht="12.75">
      <c r="A722" s="116">
        <v>721</v>
      </c>
      <c r="B722" s="426" t="s">
        <v>401</v>
      </c>
    </row>
    <row r="723" spans="1:2" ht="25.5">
      <c r="A723" s="116">
        <v>722</v>
      </c>
      <c r="B723" s="426" t="s">
        <v>403</v>
      </c>
    </row>
    <row r="724" spans="1:2" ht="12.75">
      <c r="A724" s="116">
        <v>723</v>
      </c>
      <c r="B724" s="426" t="s">
        <v>405</v>
      </c>
    </row>
    <row r="725" spans="1:2" ht="12.75">
      <c r="A725" s="116">
        <v>724</v>
      </c>
      <c r="B725" s="426" t="s">
        <v>407</v>
      </c>
    </row>
    <row r="726" spans="1:2" ht="12.75">
      <c r="A726" s="116">
        <v>725</v>
      </c>
      <c r="B726" s="426" t="s">
        <v>408</v>
      </c>
    </row>
    <row r="727" spans="1:2" ht="12.75">
      <c r="A727" s="116">
        <v>726</v>
      </c>
      <c r="B727" s="426" t="s">
        <v>410</v>
      </c>
    </row>
    <row r="728" spans="1:2" ht="12.75">
      <c r="A728" s="116">
        <v>727</v>
      </c>
      <c r="B728" s="426" t="s">
        <v>412</v>
      </c>
    </row>
    <row r="729" spans="1:2" ht="12.75">
      <c r="A729" s="116">
        <v>728</v>
      </c>
      <c r="B729" s="426" t="s">
        <v>414</v>
      </c>
    </row>
    <row r="730" spans="1:2" ht="12.75">
      <c r="A730" s="116">
        <v>729</v>
      </c>
      <c r="B730" s="426" t="s">
        <v>416</v>
      </c>
    </row>
    <row r="731" spans="1:2" ht="12.75">
      <c r="A731" s="116">
        <v>730</v>
      </c>
      <c r="B731" s="426" t="s">
        <v>417</v>
      </c>
    </row>
    <row r="732" spans="1:2" ht="12.75">
      <c r="A732" s="116">
        <v>731</v>
      </c>
      <c r="B732" s="426" t="s">
        <v>419</v>
      </c>
    </row>
    <row r="733" spans="1:2" ht="12.75">
      <c r="A733" s="116">
        <v>732</v>
      </c>
      <c r="B733" s="426" t="s">
        <v>421</v>
      </c>
    </row>
    <row r="734" spans="1:2" ht="12.75">
      <c r="A734" s="116">
        <v>733</v>
      </c>
      <c r="B734" s="426" t="s">
        <v>423</v>
      </c>
    </row>
    <row r="735" spans="1:2" ht="12.75">
      <c r="A735" s="116">
        <v>734</v>
      </c>
      <c r="B735" s="426" t="s">
        <v>424</v>
      </c>
    </row>
    <row r="736" spans="1:2" ht="12.75">
      <c r="A736" s="116">
        <v>735</v>
      </c>
      <c r="B736" s="426" t="s">
        <v>426</v>
      </c>
    </row>
    <row r="737" spans="1:2" ht="12.75">
      <c r="A737" s="116">
        <v>736</v>
      </c>
      <c r="B737" s="426" t="s">
        <v>427</v>
      </c>
    </row>
    <row r="738" spans="1:2" ht="12.75">
      <c r="A738" s="116">
        <v>737</v>
      </c>
      <c r="B738" s="426" t="s">
        <v>429</v>
      </c>
    </row>
    <row r="739" spans="1:2" ht="12.75">
      <c r="A739" s="116">
        <v>738</v>
      </c>
      <c r="B739" s="426" t="s">
        <v>431</v>
      </c>
    </row>
    <row r="740" spans="1:2" ht="12.75">
      <c r="A740" s="116">
        <v>739</v>
      </c>
      <c r="B740" s="426" t="s">
        <v>433</v>
      </c>
    </row>
    <row r="741" spans="1:2" ht="12.75">
      <c r="A741" s="116">
        <v>740</v>
      </c>
      <c r="B741" s="426" t="s">
        <v>435</v>
      </c>
    </row>
    <row r="742" spans="1:2" ht="12.75">
      <c r="A742" s="116">
        <v>741</v>
      </c>
      <c r="B742" s="426" t="s">
        <v>437</v>
      </c>
    </row>
    <row r="743" spans="1:2" ht="12.75">
      <c r="A743" s="116">
        <v>742</v>
      </c>
      <c r="B743" s="426" t="s">
        <v>439</v>
      </c>
    </row>
    <row r="744" spans="1:2" ht="12.75">
      <c r="A744" s="116">
        <v>743</v>
      </c>
      <c r="B744" s="426" t="s">
        <v>441</v>
      </c>
    </row>
    <row r="745" spans="1:2" ht="12.75">
      <c r="A745" s="116">
        <v>744</v>
      </c>
      <c r="B745" s="426" t="s">
        <v>443</v>
      </c>
    </row>
    <row r="746" spans="1:2" ht="12.75">
      <c r="A746" s="116">
        <v>745</v>
      </c>
      <c r="B746" s="426" t="s">
        <v>445</v>
      </c>
    </row>
    <row r="747" spans="1:2" ht="12.75">
      <c r="A747" s="116">
        <v>746</v>
      </c>
      <c r="B747" s="426" t="s">
        <v>447</v>
      </c>
    </row>
    <row r="748" spans="1:2" ht="12.75">
      <c r="A748" s="116">
        <v>747</v>
      </c>
      <c r="B748" s="426" t="s">
        <v>449</v>
      </c>
    </row>
    <row r="749" spans="1:2" ht="12.75">
      <c r="A749" s="116">
        <v>748</v>
      </c>
      <c r="B749" s="426" t="s">
        <v>451</v>
      </c>
    </row>
    <row r="750" spans="1:2" ht="12.75">
      <c r="A750" s="116">
        <v>749</v>
      </c>
      <c r="B750" s="426" t="s">
        <v>452</v>
      </c>
    </row>
    <row r="751" spans="1:2" ht="12.75">
      <c r="A751" s="116">
        <v>750</v>
      </c>
      <c r="B751" s="426" t="s">
        <v>454</v>
      </c>
    </row>
    <row r="752" spans="1:2" ht="12.75">
      <c r="A752" s="116">
        <v>751</v>
      </c>
      <c r="B752" s="426" t="s">
        <v>456</v>
      </c>
    </row>
    <row r="753" spans="1:2" ht="12.75">
      <c r="A753" s="116">
        <v>752</v>
      </c>
      <c r="B753" s="426" t="s">
        <v>458</v>
      </c>
    </row>
    <row r="754" spans="1:2" ht="12.75">
      <c r="A754" s="116">
        <v>753</v>
      </c>
      <c r="B754" s="426" t="s">
        <v>460</v>
      </c>
    </row>
    <row r="755" spans="1:2" ht="12.75">
      <c r="A755" s="116">
        <v>754</v>
      </c>
      <c r="B755" s="426" t="s">
        <v>462</v>
      </c>
    </row>
    <row r="756" spans="1:2" ht="12.75">
      <c r="A756" s="116">
        <v>755</v>
      </c>
      <c r="B756" s="426" t="s">
        <v>464</v>
      </c>
    </row>
    <row r="757" spans="1:2" ht="12.75">
      <c r="A757" s="116">
        <v>756</v>
      </c>
      <c r="B757" s="426" t="s">
        <v>466</v>
      </c>
    </row>
    <row r="758" spans="1:2" ht="12.75">
      <c r="A758" s="116">
        <v>757</v>
      </c>
      <c r="B758" s="426" t="s">
        <v>468</v>
      </c>
    </row>
    <row r="759" spans="1:2" ht="12.75">
      <c r="A759" s="116">
        <v>758</v>
      </c>
      <c r="B759" s="426" t="s">
        <v>470</v>
      </c>
    </row>
    <row r="760" spans="1:2" ht="12.75">
      <c r="A760" s="116">
        <v>759</v>
      </c>
      <c r="B760" s="426" t="s">
        <v>471</v>
      </c>
    </row>
    <row r="761" spans="1:2" ht="12.75">
      <c r="A761" s="116">
        <v>760</v>
      </c>
      <c r="B761" s="426" t="s">
        <v>472</v>
      </c>
    </row>
    <row r="762" spans="1:2" ht="12.75">
      <c r="A762" s="116">
        <v>761</v>
      </c>
      <c r="B762" s="426" t="s">
        <v>473</v>
      </c>
    </row>
    <row r="763" spans="1:2" ht="12.75">
      <c r="A763" s="116">
        <v>762</v>
      </c>
      <c r="B763" s="426" t="s">
        <v>474</v>
      </c>
    </row>
    <row r="764" spans="1:2" ht="12.75">
      <c r="A764" s="116">
        <v>763</v>
      </c>
      <c r="B764" s="426" t="s">
        <v>475</v>
      </c>
    </row>
    <row r="765" spans="1:2" ht="12.75">
      <c r="A765" s="116">
        <v>764</v>
      </c>
      <c r="B765" s="426" t="s">
        <v>477</v>
      </c>
    </row>
    <row r="766" spans="1:2" ht="12.75">
      <c r="A766" s="116">
        <v>765</v>
      </c>
      <c r="B766" s="426" t="s">
        <v>479</v>
      </c>
    </row>
    <row r="767" spans="1:2" ht="12.75">
      <c r="A767" s="116">
        <v>766</v>
      </c>
      <c r="B767" s="426" t="s">
        <v>481</v>
      </c>
    </row>
    <row r="768" spans="1:2" ht="12.75">
      <c r="A768" s="116">
        <v>767</v>
      </c>
      <c r="B768" s="426" t="s">
        <v>483</v>
      </c>
    </row>
    <row r="769" spans="1:2" ht="12.75">
      <c r="A769" s="116">
        <v>768</v>
      </c>
      <c r="B769" s="426" t="s">
        <v>485</v>
      </c>
    </row>
    <row r="770" spans="1:2" ht="12.75">
      <c r="A770" s="116">
        <v>769</v>
      </c>
      <c r="B770" s="426" t="s">
        <v>487</v>
      </c>
    </row>
    <row r="771" spans="1:2" ht="12.75">
      <c r="A771" s="116">
        <v>770</v>
      </c>
      <c r="B771" s="426" t="s">
        <v>489</v>
      </c>
    </row>
    <row r="772" spans="1:2" ht="12.75">
      <c r="A772" s="116">
        <v>771</v>
      </c>
      <c r="B772" s="426" t="s">
        <v>491</v>
      </c>
    </row>
    <row r="773" spans="1:2" ht="12.75">
      <c r="A773" s="116">
        <v>772</v>
      </c>
      <c r="B773" s="426" t="s">
        <v>492</v>
      </c>
    </row>
    <row r="774" spans="1:2" ht="12.75">
      <c r="A774" s="116">
        <v>773</v>
      </c>
      <c r="B774" s="426" t="s">
        <v>494</v>
      </c>
    </row>
    <row r="775" spans="1:2" ht="12.75">
      <c r="A775" s="116">
        <v>774</v>
      </c>
      <c r="B775" s="426" t="s">
        <v>495</v>
      </c>
    </row>
    <row r="776" spans="1:2" ht="12.75">
      <c r="A776" s="116">
        <v>775</v>
      </c>
      <c r="B776" s="426" t="s">
        <v>497</v>
      </c>
    </row>
    <row r="777" spans="1:2" ht="12.75">
      <c r="A777" s="116">
        <v>776</v>
      </c>
      <c r="B777" s="426" t="s">
        <v>32</v>
      </c>
    </row>
    <row r="778" spans="1:2" ht="12.75">
      <c r="A778" s="116">
        <v>777</v>
      </c>
      <c r="B778" s="426" t="s">
        <v>499</v>
      </c>
    </row>
    <row r="779" spans="1:2" ht="12.75">
      <c r="A779" s="116">
        <v>778</v>
      </c>
      <c r="B779" s="426" t="s">
        <v>500</v>
      </c>
    </row>
    <row r="780" spans="1:2" ht="12.75">
      <c r="A780" s="116">
        <v>779</v>
      </c>
      <c r="B780" s="426" t="s">
        <v>501</v>
      </c>
    </row>
    <row r="781" spans="1:2" ht="12.75">
      <c r="A781" s="116">
        <v>780</v>
      </c>
      <c r="B781" s="426" t="s">
        <v>504</v>
      </c>
    </row>
    <row r="782" spans="1:2" ht="12.75">
      <c r="A782" s="116">
        <v>781</v>
      </c>
      <c r="B782" s="426" t="s">
        <v>506</v>
      </c>
    </row>
    <row r="783" spans="1:2" ht="12.75">
      <c r="A783" s="116">
        <v>782</v>
      </c>
      <c r="B783" s="426" t="s">
        <v>508</v>
      </c>
    </row>
    <row r="784" spans="1:2" ht="12.75">
      <c r="A784" s="116">
        <v>783</v>
      </c>
      <c r="B784" s="426" t="s">
        <v>510</v>
      </c>
    </row>
    <row r="785" spans="1:2" ht="52.5">
      <c r="A785" s="116">
        <v>784</v>
      </c>
      <c r="B785" s="370" t="s">
        <v>933</v>
      </c>
    </row>
    <row r="786" spans="1:2" ht="12.75">
      <c r="A786" s="116">
        <v>785</v>
      </c>
      <c r="B786" s="372" t="s">
        <v>934</v>
      </c>
    </row>
    <row r="787" spans="1:2" ht="12.75">
      <c r="A787" s="116">
        <v>786</v>
      </c>
      <c r="B787" s="372" t="s">
        <v>935</v>
      </c>
    </row>
    <row r="788" spans="1:2" ht="25.5">
      <c r="A788" s="116">
        <v>787</v>
      </c>
      <c r="B788" s="372" t="s">
        <v>936</v>
      </c>
    </row>
    <row r="789" spans="1:2" ht="42.75" thickBot="1">
      <c r="A789" s="116">
        <v>788</v>
      </c>
      <c r="B789" s="392" t="s">
        <v>937</v>
      </c>
    </row>
    <row r="790" spans="1:2" ht="23.25" thickBot="1">
      <c r="A790" s="116">
        <v>789</v>
      </c>
      <c r="B790" s="415" t="s">
        <v>938</v>
      </c>
    </row>
    <row r="791" spans="1:2" ht="13.5" thickBot="1">
      <c r="A791" s="116">
        <v>790</v>
      </c>
      <c r="B791" s="403" t="s">
        <v>939</v>
      </c>
    </row>
    <row r="792" spans="1:2" ht="13.5" thickBot="1">
      <c r="A792" s="116">
        <v>791</v>
      </c>
      <c r="B792" s="403" t="s">
        <v>940</v>
      </c>
    </row>
    <row r="793" spans="1:2" ht="13.5" thickBot="1">
      <c r="A793" s="116">
        <v>792</v>
      </c>
      <c r="B793" s="403" t="s">
        <v>941</v>
      </c>
    </row>
    <row r="794" spans="1:2" ht="12.75">
      <c r="A794" s="116">
        <v>793</v>
      </c>
      <c r="B794" s="372" t="s">
        <v>942</v>
      </c>
    </row>
    <row r="795" spans="1:2" ht="18">
      <c r="A795" s="116">
        <v>794</v>
      </c>
      <c r="B795" s="371" t="s">
        <v>943</v>
      </c>
    </row>
    <row r="796" spans="1:2" ht="12.75">
      <c r="A796" s="116">
        <v>795</v>
      </c>
      <c r="B796" s="385" t="s">
        <v>944</v>
      </c>
    </row>
    <row r="797" spans="1:2" ht="33.75">
      <c r="A797" s="116">
        <v>796</v>
      </c>
      <c r="B797" s="397" t="s">
        <v>945</v>
      </c>
    </row>
    <row r="798" spans="1:2" ht="25.5">
      <c r="A798" s="116">
        <v>797</v>
      </c>
      <c r="B798" s="385" t="s">
        <v>946</v>
      </c>
    </row>
    <row r="799" spans="1:2" ht="22.5">
      <c r="A799" s="116">
        <v>798</v>
      </c>
      <c r="B799" s="397" t="s">
        <v>947</v>
      </c>
    </row>
    <row r="800" spans="1:2" ht="25.5">
      <c r="A800" s="116">
        <v>799</v>
      </c>
      <c r="B800" s="385" t="s">
        <v>948</v>
      </c>
    </row>
    <row r="801" spans="1:2" ht="25.5">
      <c r="A801" s="116">
        <v>800</v>
      </c>
      <c r="B801" s="385" t="s">
        <v>949</v>
      </c>
    </row>
    <row r="802" spans="1:2" ht="15.75">
      <c r="A802" s="116">
        <v>801</v>
      </c>
      <c r="B802" s="388" t="s">
        <v>950</v>
      </c>
    </row>
    <row r="803" spans="1:2" ht="12.75">
      <c r="A803" s="116">
        <v>802</v>
      </c>
      <c r="B803" s="373" t="s">
        <v>951</v>
      </c>
    </row>
    <row r="804" spans="1:2" ht="22.5">
      <c r="A804" s="116">
        <v>803</v>
      </c>
      <c r="B804" s="397" t="s">
        <v>1193</v>
      </c>
    </row>
    <row r="805" spans="1:2" ht="12.75">
      <c r="A805" s="116">
        <v>804</v>
      </c>
      <c r="B805" s="389" t="s">
        <v>952</v>
      </c>
    </row>
    <row r="806" spans="1:2" ht="22.5">
      <c r="A806" s="116">
        <v>805</v>
      </c>
      <c r="B806" s="389" t="s">
        <v>953</v>
      </c>
    </row>
    <row r="807" spans="1:2" ht="25.5">
      <c r="A807" s="116">
        <v>806</v>
      </c>
      <c r="B807" s="373" t="s">
        <v>954</v>
      </c>
    </row>
    <row r="808" spans="1:2" ht="23.25" thickBot="1">
      <c r="A808" s="116">
        <v>807</v>
      </c>
      <c r="B808" s="409" t="s">
        <v>955</v>
      </c>
    </row>
    <row r="809" spans="1:2" ht="25.5">
      <c r="A809" s="116">
        <v>808</v>
      </c>
      <c r="B809" s="373" t="s">
        <v>956</v>
      </c>
    </row>
    <row r="810" spans="1:2" ht="15.75">
      <c r="A810" s="116">
        <v>809</v>
      </c>
      <c r="B810" s="388" t="s">
        <v>957</v>
      </c>
    </row>
    <row r="811" spans="1:2" ht="12.75">
      <c r="A811" s="116">
        <v>810</v>
      </c>
      <c r="B811" s="373" t="s">
        <v>958</v>
      </c>
    </row>
    <row r="812" spans="1:2" ht="22.5">
      <c r="A812" s="116">
        <v>811</v>
      </c>
      <c r="B812" s="397" t="s">
        <v>1194</v>
      </c>
    </row>
    <row r="813" spans="1:2" ht="26.25" thickBot="1">
      <c r="A813" s="116">
        <v>812</v>
      </c>
      <c r="B813" s="431" t="s">
        <v>959</v>
      </c>
    </row>
    <row r="814" spans="1:2" ht="26.25" thickBot="1">
      <c r="A814" s="116">
        <v>813</v>
      </c>
      <c r="B814" s="431" t="s">
        <v>960</v>
      </c>
    </row>
    <row r="815" spans="1:2" ht="25.5">
      <c r="A815" s="116">
        <v>814</v>
      </c>
      <c r="B815" s="373" t="s">
        <v>961</v>
      </c>
    </row>
    <row r="816" spans="1:2" ht="25.5">
      <c r="A816" s="116">
        <v>815</v>
      </c>
      <c r="B816" s="373" t="s">
        <v>962</v>
      </c>
    </row>
    <row r="817" spans="1:2" ht="12.75">
      <c r="A817" s="116">
        <v>816</v>
      </c>
      <c r="B817" s="372" t="s">
        <v>963</v>
      </c>
    </row>
    <row r="818" spans="1:2" ht="12.75">
      <c r="A818" s="116">
        <v>817</v>
      </c>
      <c r="B818" s="429" t="s">
        <v>964</v>
      </c>
    </row>
    <row r="819" spans="1:2" ht="12.75">
      <c r="A819" s="116">
        <v>818</v>
      </c>
      <c r="B819" s="429" t="s">
        <v>965</v>
      </c>
    </row>
    <row r="820" spans="1:2" ht="12.75">
      <c r="A820" s="116">
        <v>819</v>
      </c>
      <c r="B820" s="429" t="s">
        <v>966</v>
      </c>
    </row>
    <row r="821" spans="1:2" ht="12.75">
      <c r="A821" s="116">
        <v>820</v>
      </c>
      <c r="B821" s="429" t="s">
        <v>967</v>
      </c>
    </row>
    <row r="822" spans="1:2" ht="25.5">
      <c r="A822" s="116">
        <v>821</v>
      </c>
      <c r="B822" s="429" t="s">
        <v>968</v>
      </c>
    </row>
    <row r="823" spans="1:2" ht="57" thickBot="1">
      <c r="A823" s="116">
        <v>822</v>
      </c>
      <c r="B823" s="409" t="s">
        <v>905</v>
      </c>
    </row>
    <row r="824" spans="1:2" ht="15">
      <c r="A824" s="116">
        <v>823</v>
      </c>
      <c r="B824" s="428" t="s">
        <v>926</v>
      </c>
    </row>
    <row r="825" spans="1:2" ht="15">
      <c r="A825" s="116">
        <v>824</v>
      </c>
      <c r="B825" s="428" t="s">
        <v>932</v>
      </c>
    </row>
    <row r="826" spans="1:2" ht="15">
      <c r="A826" s="116">
        <v>825</v>
      </c>
      <c r="B826" s="428" t="s">
        <v>927</v>
      </c>
    </row>
    <row r="827" spans="1:2" ht="15">
      <c r="A827" s="116">
        <v>826</v>
      </c>
      <c r="B827" s="428" t="s">
        <v>928</v>
      </c>
    </row>
    <row r="828" spans="1:2" ht="15">
      <c r="A828" s="116">
        <v>827</v>
      </c>
      <c r="B828" s="428" t="s">
        <v>929</v>
      </c>
    </row>
    <row r="829" spans="1:2" ht="15">
      <c r="A829" s="116">
        <v>828</v>
      </c>
      <c r="B829" s="428" t="s">
        <v>930</v>
      </c>
    </row>
    <row r="830" spans="1:2" ht="15">
      <c r="A830" s="116">
        <v>829</v>
      </c>
      <c r="B830" s="428" t="s">
        <v>931</v>
      </c>
    </row>
    <row r="831" spans="1:2" ht="12.75">
      <c r="A831" s="116">
        <v>830</v>
      </c>
      <c r="B831" s="426" t="s">
        <v>906</v>
      </c>
    </row>
    <row r="832" spans="1:2" ht="12.75">
      <c r="A832" s="116">
        <v>831</v>
      </c>
      <c r="B832" s="374" t="s">
        <v>969</v>
      </c>
    </row>
    <row r="833" spans="1:2" ht="54">
      <c r="A833" s="116">
        <v>832</v>
      </c>
      <c r="B833" s="432" t="s">
        <v>970</v>
      </c>
    </row>
    <row r="834" spans="1:2" ht="56.25">
      <c r="A834" s="116">
        <v>833</v>
      </c>
      <c r="B834" s="389" t="s">
        <v>971</v>
      </c>
    </row>
    <row r="835" spans="1:2" ht="38.25">
      <c r="A835" s="116">
        <v>834</v>
      </c>
      <c r="B835" s="373" t="s">
        <v>972</v>
      </c>
    </row>
    <row r="836" spans="1:2" ht="22.5">
      <c r="A836" s="116">
        <v>835</v>
      </c>
      <c r="B836" s="397" t="s">
        <v>973</v>
      </c>
    </row>
    <row r="837" spans="1:2" ht="25.5">
      <c r="A837" s="116">
        <v>836</v>
      </c>
      <c r="B837" s="373" t="s">
        <v>974</v>
      </c>
    </row>
    <row r="838" spans="1:3" ht="22.5">
      <c r="A838" s="116">
        <v>837</v>
      </c>
      <c r="B838" s="404" t="s">
        <v>977</v>
      </c>
      <c r="C838" s="241"/>
    </row>
    <row r="839" spans="1:2" ht="60">
      <c r="A839" s="116">
        <v>838</v>
      </c>
      <c r="B839" s="421" t="s">
        <v>978</v>
      </c>
    </row>
    <row r="840" spans="1:2" ht="52.5">
      <c r="A840" s="434">
        <v>1000</v>
      </c>
      <c r="B840" s="323" t="s">
        <v>1004</v>
      </c>
    </row>
    <row r="841" spans="1:2" ht="12.75">
      <c r="A841" s="434">
        <v>1001</v>
      </c>
      <c r="B841" s="5" t="s">
        <v>1165</v>
      </c>
    </row>
    <row r="842" spans="1:2" ht="12.75">
      <c r="A842" s="434">
        <v>1002</v>
      </c>
      <c r="B842" s="5" t="s">
        <v>1011</v>
      </c>
    </row>
    <row r="843" spans="1:2" ht="12.75">
      <c r="A843" s="434">
        <v>1003</v>
      </c>
      <c r="B843" s="5" t="s">
        <v>1046</v>
      </c>
    </row>
    <row r="844" spans="1:2" ht="12.75">
      <c r="A844" s="434">
        <v>1004</v>
      </c>
      <c r="B844" s="5" t="s">
        <v>1044</v>
      </c>
    </row>
    <row r="845" spans="1:2" ht="12.75">
      <c r="A845" s="434">
        <v>1005</v>
      </c>
      <c r="B845" s="5" t="s">
        <v>1034</v>
      </c>
    </row>
    <row r="846" spans="1:2" ht="12.75">
      <c r="A846" s="434">
        <v>1006</v>
      </c>
      <c r="B846" s="5" t="s">
        <v>1023</v>
      </c>
    </row>
    <row r="847" spans="1:2" ht="12.75">
      <c r="A847" s="434">
        <v>1007</v>
      </c>
      <c r="B847" s="5" t="s">
        <v>1070</v>
      </c>
    </row>
    <row r="848" spans="1:2" ht="12.75">
      <c r="A848" s="434">
        <v>1008</v>
      </c>
      <c r="B848" s="5" t="s">
        <v>1081</v>
      </c>
    </row>
    <row r="849" spans="1:2" ht="12.75">
      <c r="A849" s="434">
        <v>1009</v>
      </c>
      <c r="B849" s="5" t="s">
        <v>1176</v>
      </c>
    </row>
    <row r="850" spans="1:2" ht="12.75">
      <c r="A850" s="434">
        <v>1010</v>
      </c>
      <c r="B850" s="330" t="s">
        <v>1019</v>
      </c>
    </row>
    <row r="851" spans="1:2" ht="12.75">
      <c r="A851" s="434">
        <v>1011</v>
      </c>
      <c r="B851" s="324" t="s">
        <v>1166</v>
      </c>
    </row>
    <row r="852" spans="1:2" ht="12.75">
      <c r="A852" s="434">
        <v>1012</v>
      </c>
      <c r="B852" s="331" t="s">
        <v>1138</v>
      </c>
    </row>
    <row r="853" spans="1:2" ht="22.5">
      <c r="A853" s="434">
        <v>1013</v>
      </c>
      <c r="B853" s="326" t="s">
        <v>1214</v>
      </c>
    </row>
    <row r="854" spans="1:2" ht="12.75">
      <c r="A854" s="434">
        <v>1014</v>
      </c>
      <c r="B854" s="332" t="s">
        <v>1136</v>
      </c>
    </row>
    <row r="855" spans="1:2" ht="12.75">
      <c r="A855" s="434">
        <v>1015</v>
      </c>
      <c r="B855" s="332" t="s">
        <v>1137</v>
      </c>
    </row>
    <row r="856" spans="1:2" ht="12.75">
      <c r="A856" s="434">
        <v>1016</v>
      </c>
      <c r="B856" s="309" t="s">
        <v>982</v>
      </c>
    </row>
    <row r="857" spans="1:2" ht="25.5">
      <c r="A857" s="434">
        <v>1017</v>
      </c>
      <c r="B857" s="312" t="s">
        <v>983</v>
      </c>
    </row>
    <row r="858" spans="1:2" ht="12.75">
      <c r="A858" s="434">
        <v>1018</v>
      </c>
      <c r="B858" s="309" t="s">
        <v>990</v>
      </c>
    </row>
    <row r="859" spans="1:2" ht="51">
      <c r="A859" s="434">
        <v>1019</v>
      </c>
      <c r="B859" s="309" t="s">
        <v>991</v>
      </c>
    </row>
    <row r="860" spans="1:2" ht="12.75">
      <c r="A860" s="434">
        <v>1020</v>
      </c>
      <c r="B860" s="309" t="s">
        <v>992</v>
      </c>
    </row>
    <row r="861" spans="1:2" ht="54">
      <c r="A861" s="434">
        <v>1021</v>
      </c>
      <c r="B861" s="313" t="s">
        <v>1233</v>
      </c>
    </row>
    <row r="862" spans="1:2" ht="12.75">
      <c r="A862" s="434">
        <v>1022</v>
      </c>
      <c r="B862" s="5" t="s">
        <v>993</v>
      </c>
    </row>
    <row r="863" spans="1:2" ht="102">
      <c r="A863" s="434">
        <v>1023</v>
      </c>
      <c r="B863" s="309" t="s">
        <v>1221</v>
      </c>
    </row>
    <row r="864" spans="1:2" ht="51">
      <c r="A864" s="434">
        <v>1024</v>
      </c>
      <c r="B864" s="309" t="s">
        <v>1205</v>
      </c>
    </row>
    <row r="865" spans="1:2" ht="51">
      <c r="A865" s="434">
        <v>1025</v>
      </c>
      <c r="B865" s="309" t="s">
        <v>1206</v>
      </c>
    </row>
    <row r="866" spans="1:2" ht="25.5">
      <c r="A866" s="434">
        <v>1026</v>
      </c>
      <c r="B866" s="309" t="s">
        <v>1207</v>
      </c>
    </row>
    <row r="867" spans="1:2" ht="12.75">
      <c r="A867" s="434">
        <v>1027</v>
      </c>
      <c r="B867" s="69" t="s">
        <v>995</v>
      </c>
    </row>
    <row r="868" spans="1:2" ht="38.25">
      <c r="A868" s="434">
        <v>1028</v>
      </c>
      <c r="B868" s="309" t="s">
        <v>997</v>
      </c>
    </row>
    <row r="869" spans="1:2" ht="89.25">
      <c r="A869" s="434">
        <v>1029</v>
      </c>
      <c r="B869" s="310" t="s">
        <v>996</v>
      </c>
    </row>
    <row r="870" spans="1:2" ht="38.25">
      <c r="A870" s="434">
        <v>1030</v>
      </c>
      <c r="B870" s="309" t="s">
        <v>998</v>
      </c>
    </row>
    <row r="871" spans="1:2" ht="51">
      <c r="A871" s="434">
        <v>1031</v>
      </c>
      <c r="B871" s="307" t="s">
        <v>999</v>
      </c>
    </row>
    <row r="872" spans="1:2" ht="63.75">
      <c r="A872" s="434">
        <v>1032</v>
      </c>
      <c r="B872" s="311" t="s">
        <v>1000</v>
      </c>
    </row>
    <row r="873" spans="1:2" ht="64.5" thickBot="1">
      <c r="A873" s="434">
        <v>1033</v>
      </c>
      <c r="B873" s="307" t="s">
        <v>1001</v>
      </c>
    </row>
    <row r="874" spans="1:2" ht="90" thickBot="1">
      <c r="A874" s="434">
        <v>1034</v>
      </c>
      <c r="B874" s="308" t="s">
        <v>1003</v>
      </c>
    </row>
    <row r="875" spans="1:2" ht="25.5">
      <c r="A875" s="434">
        <v>1035</v>
      </c>
      <c r="B875" s="333" t="s">
        <v>1002</v>
      </c>
    </row>
    <row r="876" spans="1:2" ht="18">
      <c r="A876" s="434">
        <v>1036</v>
      </c>
      <c r="B876" s="325" t="s">
        <v>1021</v>
      </c>
    </row>
    <row r="877" spans="1:2" ht="15.75">
      <c r="A877" s="434">
        <v>1037</v>
      </c>
      <c r="B877" s="121" t="s">
        <v>1020</v>
      </c>
    </row>
    <row r="878" spans="1:2" ht="22.5">
      <c r="A878" s="434">
        <v>1038</v>
      </c>
      <c r="B878" s="315" t="s">
        <v>1091</v>
      </c>
    </row>
    <row r="879" spans="1:2" ht="15.75">
      <c r="A879" s="434">
        <v>1039</v>
      </c>
      <c r="B879" s="121" t="s">
        <v>1018</v>
      </c>
    </row>
    <row r="880" spans="1:2" ht="12.75">
      <c r="A880" s="434">
        <v>1040</v>
      </c>
      <c r="B880" s="315" t="s">
        <v>1017</v>
      </c>
    </row>
    <row r="881" spans="1:2" ht="33.75">
      <c r="A881" s="434">
        <v>1041</v>
      </c>
      <c r="B881" s="315" t="s">
        <v>1103</v>
      </c>
    </row>
    <row r="882" spans="1:2" ht="33.75">
      <c r="A882" s="434">
        <v>1042</v>
      </c>
      <c r="B882" s="315" t="s">
        <v>1095</v>
      </c>
    </row>
    <row r="883" spans="1:2" ht="12.75">
      <c r="A883" s="434">
        <v>1043</v>
      </c>
      <c r="B883" s="104" t="s">
        <v>1014</v>
      </c>
    </row>
    <row r="884" spans="1:2" ht="12.75">
      <c r="A884" s="434">
        <v>1044</v>
      </c>
      <c r="B884" s="316" t="s">
        <v>1013</v>
      </c>
    </row>
    <row r="885" spans="1:2" ht="33.75">
      <c r="A885" s="434">
        <v>1045</v>
      </c>
      <c r="B885" s="314" t="s">
        <v>1096</v>
      </c>
    </row>
    <row r="886" spans="1:2" ht="33.75">
      <c r="A886" s="434">
        <v>1046</v>
      </c>
      <c r="B886" s="314" t="s">
        <v>1012</v>
      </c>
    </row>
    <row r="887" spans="1:2" ht="12.75">
      <c r="A887" s="434">
        <v>1047</v>
      </c>
      <c r="B887" s="176" t="s">
        <v>1010</v>
      </c>
    </row>
    <row r="888" spans="1:2" ht="12.75">
      <c r="A888" s="434">
        <v>1048</v>
      </c>
      <c r="B888" s="316" t="s">
        <v>1009</v>
      </c>
    </row>
    <row r="889" spans="1:2" ht="12.75">
      <c r="A889" s="434">
        <v>1049</v>
      </c>
      <c r="B889" s="334" t="s">
        <v>1008</v>
      </c>
    </row>
    <row r="890" spans="1:2" ht="22.5">
      <c r="A890" s="434">
        <v>1050</v>
      </c>
      <c r="B890" s="314" t="s">
        <v>1097</v>
      </c>
    </row>
    <row r="891" spans="1:2" ht="12.75">
      <c r="A891" s="434">
        <v>1051</v>
      </c>
      <c r="B891" s="334" t="s">
        <v>1007</v>
      </c>
    </row>
    <row r="892" spans="1:2" ht="33.75">
      <c r="A892" s="434">
        <v>1052</v>
      </c>
      <c r="B892" s="314" t="s">
        <v>1100</v>
      </c>
    </row>
    <row r="893" spans="1:2" ht="12.75">
      <c r="A893" s="434">
        <v>1053</v>
      </c>
      <c r="B893" s="314" t="s">
        <v>1101</v>
      </c>
    </row>
    <row r="894" spans="1:2" ht="12.75">
      <c r="A894" s="434">
        <v>1054</v>
      </c>
      <c r="B894" s="104" t="s">
        <v>1098</v>
      </c>
    </row>
    <row r="895" spans="1:2" ht="12.75">
      <c r="A895" s="434">
        <v>1055</v>
      </c>
      <c r="B895" s="334" t="s">
        <v>1099</v>
      </c>
    </row>
    <row r="896" spans="1:2" ht="22.5">
      <c r="A896" s="434">
        <v>1056</v>
      </c>
      <c r="B896" s="314" t="s">
        <v>1102</v>
      </c>
    </row>
    <row r="897" spans="1:2" ht="12.75">
      <c r="A897" s="434">
        <v>1057</v>
      </c>
      <c r="B897" s="5" t="s">
        <v>1006</v>
      </c>
    </row>
    <row r="898" spans="1:2" ht="18">
      <c r="A898" s="434">
        <v>1058</v>
      </c>
      <c r="B898" s="325" t="s">
        <v>1047</v>
      </c>
    </row>
    <row r="899" spans="1:2" ht="12.75">
      <c r="A899" s="434">
        <v>1059</v>
      </c>
      <c r="B899" s="91" t="s">
        <v>1104</v>
      </c>
    </row>
    <row r="900" spans="1:2" ht="12.75">
      <c r="A900" s="434">
        <v>1060</v>
      </c>
      <c r="B900" s="91" t="s">
        <v>1105</v>
      </c>
    </row>
    <row r="901" spans="1:2" ht="12.75">
      <c r="A901" s="434">
        <v>1061</v>
      </c>
      <c r="B901" s="91" t="s">
        <v>1045</v>
      </c>
    </row>
    <row r="902" spans="1:2" ht="38.25">
      <c r="A902" s="434">
        <v>1062</v>
      </c>
      <c r="B902" s="319" t="s">
        <v>1197</v>
      </c>
    </row>
    <row r="903" spans="1:2" ht="12.75">
      <c r="A903" s="434">
        <v>1063</v>
      </c>
      <c r="B903" s="77" t="s">
        <v>1043</v>
      </c>
    </row>
    <row r="904" spans="1:2" ht="12.75">
      <c r="A904" s="434">
        <v>1064</v>
      </c>
      <c r="B904" s="104" t="s">
        <v>1108</v>
      </c>
    </row>
    <row r="905" spans="1:2" ht="22.5">
      <c r="A905" s="434">
        <v>1065</v>
      </c>
      <c r="B905" s="317" t="s">
        <v>1114</v>
      </c>
    </row>
    <row r="906" spans="1:2" ht="12.75">
      <c r="A906" s="434">
        <v>1066</v>
      </c>
      <c r="B906" s="335" t="s">
        <v>1116</v>
      </c>
    </row>
    <row r="907" spans="1:2" ht="33.75">
      <c r="A907" s="434">
        <v>1067</v>
      </c>
      <c r="B907" s="336" t="s">
        <v>1177</v>
      </c>
    </row>
    <row r="908" spans="1:2" ht="22.5">
      <c r="A908" s="434">
        <v>1068</v>
      </c>
      <c r="B908" s="336" t="s">
        <v>1115</v>
      </c>
    </row>
    <row r="909" spans="1:2" ht="12.75">
      <c r="A909" s="434">
        <v>1069</v>
      </c>
      <c r="B909" s="335" t="s">
        <v>1117</v>
      </c>
    </row>
    <row r="910" spans="1:2" ht="45">
      <c r="A910" s="434">
        <v>1070</v>
      </c>
      <c r="B910" s="336" t="s">
        <v>1200</v>
      </c>
    </row>
    <row r="911" spans="1:2" ht="12.75">
      <c r="A911" s="434">
        <v>1071</v>
      </c>
      <c r="B911" s="335" t="s">
        <v>1118</v>
      </c>
    </row>
    <row r="912" spans="1:2" ht="33.75">
      <c r="A912" s="434">
        <v>1072</v>
      </c>
      <c r="B912" s="336" t="s">
        <v>1199</v>
      </c>
    </row>
    <row r="913" spans="1:2" ht="31.5">
      <c r="A913" s="434">
        <v>1073</v>
      </c>
      <c r="B913" s="335" t="s">
        <v>1119</v>
      </c>
    </row>
    <row r="914" spans="1:2" ht="12.75">
      <c r="A914" s="434">
        <v>1074</v>
      </c>
      <c r="B914" s="337" t="s">
        <v>1111</v>
      </c>
    </row>
    <row r="915" spans="1:2" ht="12.75">
      <c r="A915" s="434">
        <v>1075</v>
      </c>
      <c r="B915" s="337" t="s">
        <v>1036</v>
      </c>
    </row>
    <row r="916" spans="1:2" ht="22.5">
      <c r="A916" s="434">
        <v>1076</v>
      </c>
      <c r="B916" s="337" t="s">
        <v>1110</v>
      </c>
    </row>
    <row r="917" spans="1:2" ht="12.75">
      <c r="A917" s="434">
        <v>1077</v>
      </c>
      <c r="B917" s="337" t="s">
        <v>1041</v>
      </c>
    </row>
    <row r="918" spans="1:2" ht="12.75">
      <c r="A918" s="434">
        <v>1078</v>
      </c>
      <c r="B918" s="337" t="s">
        <v>1112</v>
      </c>
    </row>
    <row r="919" spans="1:2" ht="12.75">
      <c r="A919" s="434">
        <v>1079</v>
      </c>
      <c r="B919" s="337" t="s">
        <v>1113</v>
      </c>
    </row>
    <row r="920" spans="1:2" ht="12.75">
      <c r="A920" s="434">
        <v>1080</v>
      </c>
      <c r="B920" s="338" t="s">
        <v>1039</v>
      </c>
    </row>
    <row r="921" spans="1:2" ht="12.75">
      <c r="A921" s="434">
        <v>1081</v>
      </c>
      <c r="B921" s="317" t="s">
        <v>1120</v>
      </c>
    </row>
    <row r="922" spans="1:2" ht="12.75">
      <c r="A922" s="434">
        <v>1082</v>
      </c>
      <c r="B922" s="104" t="s">
        <v>1109</v>
      </c>
    </row>
    <row r="923" spans="1:2" ht="22.5">
      <c r="A923" s="434">
        <v>1083</v>
      </c>
      <c r="B923" s="317" t="s">
        <v>1122</v>
      </c>
    </row>
    <row r="924" spans="1:2" ht="12.75">
      <c r="A924" s="434">
        <v>1084</v>
      </c>
      <c r="B924" s="335" t="s">
        <v>1123</v>
      </c>
    </row>
    <row r="925" spans="1:2" ht="22.5">
      <c r="A925" s="434">
        <v>1085</v>
      </c>
      <c r="B925" s="336" t="s">
        <v>1124</v>
      </c>
    </row>
    <row r="926" spans="1:2" ht="12.75">
      <c r="A926" s="434">
        <v>1086</v>
      </c>
      <c r="B926" s="335" t="s">
        <v>1125</v>
      </c>
    </row>
    <row r="927" spans="1:2" ht="22.5">
      <c r="A927" s="434">
        <v>1087</v>
      </c>
      <c r="B927" s="336" t="s">
        <v>1222</v>
      </c>
    </row>
    <row r="928" spans="1:2" ht="21">
      <c r="A928" s="434">
        <v>1088</v>
      </c>
      <c r="B928" s="335" t="s">
        <v>1040</v>
      </c>
    </row>
    <row r="929" spans="1:2" ht="22.5">
      <c r="A929" s="434">
        <v>1089</v>
      </c>
      <c r="B929" s="336" t="s">
        <v>1178</v>
      </c>
    </row>
    <row r="930" spans="1:2" ht="12.75">
      <c r="A930" s="434">
        <v>1090</v>
      </c>
      <c r="B930" s="335" t="s">
        <v>1126</v>
      </c>
    </row>
    <row r="931" spans="1:2" ht="12.75">
      <c r="A931" s="434">
        <v>1091</v>
      </c>
      <c r="B931" s="336" t="s">
        <v>1128</v>
      </c>
    </row>
    <row r="932" spans="1:2" ht="12.75">
      <c r="A932" s="434">
        <v>1092</v>
      </c>
      <c r="B932" s="335" t="s">
        <v>1127</v>
      </c>
    </row>
    <row r="933" spans="1:2" ht="22.5">
      <c r="A933" s="434">
        <v>1093</v>
      </c>
      <c r="B933" s="336" t="s">
        <v>1129</v>
      </c>
    </row>
    <row r="934" spans="1:2" ht="22.5">
      <c r="A934" s="434">
        <v>1094</v>
      </c>
      <c r="B934" s="337" t="s">
        <v>1121</v>
      </c>
    </row>
    <row r="935" spans="1:2" ht="12.75">
      <c r="A935" s="434">
        <v>1095</v>
      </c>
      <c r="B935" s="337" t="s">
        <v>1132</v>
      </c>
    </row>
    <row r="936" spans="1:2" ht="22.5">
      <c r="A936" s="434">
        <v>1096</v>
      </c>
      <c r="B936" s="317" t="s">
        <v>1133</v>
      </c>
    </row>
    <row r="937" spans="1:2" ht="12.75">
      <c r="A937" s="434">
        <v>1097</v>
      </c>
      <c r="B937" s="339" t="s">
        <v>1038</v>
      </c>
    </row>
    <row r="938" spans="1:2" ht="63.75">
      <c r="A938" s="434">
        <v>1098</v>
      </c>
      <c r="B938" s="318" t="s">
        <v>1213</v>
      </c>
    </row>
    <row r="939" spans="1:2" ht="12.75">
      <c r="A939" s="434">
        <v>1099</v>
      </c>
      <c r="B939" s="340" t="s">
        <v>1130</v>
      </c>
    </row>
    <row r="940" spans="1:2" ht="12.75">
      <c r="A940" s="434">
        <v>1100</v>
      </c>
      <c r="B940" s="340" t="s">
        <v>1131</v>
      </c>
    </row>
    <row r="941" spans="1:2" ht="12.75">
      <c r="A941" s="434">
        <v>1101</v>
      </c>
      <c r="B941" s="104" t="s">
        <v>1037</v>
      </c>
    </row>
    <row r="942" spans="1:2" ht="33.75">
      <c r="A942" s="434">
        <v>1102</v>
      </c>
      <c r="B942" s="317" t="s">
        <v>1134</v>
      </c>
    </row>
    <row r="943" spans="1:2" ht="12.75">
      <c r="A943" s="434">
        <v>1103</v>
      </c>
      <c r="B943" s="341" t="s">
        <v>1035</v>
      </c>
    </row>
    <row r="944" spans="1:2" ht="25.5">
      <c r="A944" s="434">
        <v>1104</v>
      </c>
      <c r="B944" s="77" t="s">
        <v>1135</v>
      </c>
    </row>
    <row r="945" spans="1:2" ht="33.75">
      <c r="A945" s="434">
        <v>1105</v>
      </c>
      <c r="B945" s="317" t="s">
        <v>1216</v>
      </c>
    </row>
    <row r="946" spans="1:2" ht="25.5">
      <c r="A946" s="434">
        <v>1106</v>
      </c>
      <c r="B946" s="77" t="s">
        <v>1228</v>
      </c>
    </row>
    <row r="947" spans="1:2" ht="12.75">
      <c r="A947" s="434">
        <v>1107</v>
      </c>
      <c r="B947" s="317" t="s">
        <v>1033</v>
      </c>
    </row>
    <row r="948" spans="1:2" ht="12.75">
      <c r="A948" s="434">
        <v>1108</v>
      </c>
      <c r="B948" s="342" t="s">
        <v>1032</v>
      </c>
    </row>
    <row r="949" spans="1:2" ht="12.75">
      <c r="A949" s="434">
        <v>1109</v>
      </c>
      <c r="B949" s="343" t="s">
        <v>1031</v>
      </c>
    </row>
    <row r="950" spans="1:2" ht="12.75">
      <c r="A950" s="434">
        <v>1110</v>
      </c>
      <c r="B950" s="344" t="s">
        <v>1030</v>
      </c>
    </row>
    <row r="951" spans="1:2" ht="12.75">
      <c r="A951" s="434">
        <v>1111</v>
      </c>
      <c r="B951" s="344" t="s">
        <v>1029</v>
      </c>
    </row>
    <row r="952" spans="1:2" ht="12.75">
      <c r="A952" s="434">
        <v>1112</v>
      </c>
      <c r="B952" s="344" t="s">
        <v>1028</v>
      </c>
    </row>
    <row r="953" spans="1:2" ht="12.75">
      <c r="A953" s="434">
        <v>1113</v>
      </c>
      <c r="B953" s="342" t="s">
        <v>1027</v>
      </c>
    </row>
    <row r="954" spans="1:2" ht="12.75">
      <c r="A954" s="434">
        <v>1114</v>
      </c>
      <c r="B954" s="77" t="s">
        <v>1025</v>
      </c>
    </row>
    <row r="955" spans="1:2" ht="12.75">
      <c r="A955" s="434">
        <v>1115</v>
      </c>
      <c r="B955" s="438" t="s">
        <v>1215</v>
      </c>
    </row>
    <row r="956" spans="1:2" ht="12.75">
      <c r="A956" s="434">
        <v>1116</v>
      </c>
      <c r="B956" s="104" t="s">
        <v>1024</v>
      </c>
    </row>
    <row r="957" spans="1:2" ht="31.5">
      <c r="A957" s="434">
        <v>1117</v>
      </c>
      <c r="B957" s="345" t="s">
        <v>1145</v>
      </c>
    </row>
    <row r="958" spans="1:2" ht="22.5">
      <c r="A958" s="434">
        <v>1118</v>
      </c>
      <c r="B958" s="317" t="s">
        <v>1147</v>
      </c>
    </row>
    <row r="959" spans="1:2" ht="33.75">
      <c r="A959" s="434">
        <v>1119</v>
      </c>
      <c r="B959" s="317" t="s">
        <v>1146</v>
      </c>
    </row>
    <row r="960" spans="1:2" ht="12.75">
      <c r="A960" s="434">
        <v>1120</v>
      </c>
      <c r="B960" s="77" t="s">
        <v>1179</v>
      </c>
    </row>
    <row r="961" spans="1:2" ht="22.5">
      <c r="A961" s="434">
        <v>1121</v>
      </c>
      <c r="B961" s="315" t="s">
        <v>1180</v>
      </c>
    </row>
    <row r="962" spans="1:2" ht="31.5">
      <c r="A962" s="434">
        <v>1122</v>
      </c>
      <c r="B962" s="346" t="s">
        <v>1181</v>
      </c>
    </row>
    <row r="963" spans="1:2" ht="12.75">
      <c r="A963" s="434">
        <v>1123</v>
      </c>
      <c r="B963" s="317" t="s">
        <v>1149</v>
      </c>
    </row>
    <row r="964" spans="1:2" ht="12.75">
      <c r="A964" s="434">
        <v>1124</v>
      </c>
      <c r="B964" s="335" t="s">
        <v>1150</v>
      </c>
    </row>
    <row r="965" spans="1:2" ht="22.5">
      <c r="A965" s="434">
        <v>1125</v>
      </c>
      <c r="B965" s="336" t="s">
        <v>1182</v>
      </c>
    </row>
    <row r="966" spans="1:2" ht="12.75">
      <c r="A966" s="434">
        <v>1126</v>
      </c>
      <c r="B966" s="335" t="s">
        <v>1201</v>
      </c>
    </row>
    <row r="967" spans="1:2" ht="12.75">
      <c r="A967" s="434">
        <v>1127</v>
      </c>
      <c r="B967" s="336" t="s">
        <v>1202</v>
      </c>
    </row>
    <row r="968" spans="1:2" ht="12.75">
      <c r="A968" s="434">
        <v>1128</v>
      </c>
      <c r="B968" s="335" t="s">
        <v>1151</v>
      </c>
    </row>
    <row r="969" spans="1:2" ht="22.5">
      <c r="A969" s="434">
        <v>1129</v>
      </c>
      <c r="B969" s="336" t="s">
        <v>1152</v>
      </c>
    </row>
    <row r="970" spans="1:2" ht="12.75">
      <c r="A970" s="434">
        <v>1130</v>
      </c>
      <c r="B970" s="335" t="s">
        <v>1153</v>
      </c>
    </row>
    <row r="971" spans="1:2" ht="22.5">
      <c r="A971" s="434">
        <v>1131</v>
      </c>
      <c r="B971" s="336" t="s">
        <v>1183</v>
      </c>
    </row>
    <row r="972" spans="1:2" ht="12.75">
      <c r="A972" s="434">
        <v>1132</v>
      </c>
      <c r="B972" s="335" t="s">
        <v>1154</v>
      </c>
    </row>
    <row r="973" spans="1:2" ht="12.75">
      <c r="A973" s="434">
        <v>1133</v>
      </c>
      <c r="B973" s="336" t="s">
        <v>1155</v>
      </c>
    </row>
    <row r="974" spans="1:2" ht="12.75">
      <c r="A974" s="434">
        <v>1134</v>
      </c>
      <c r="B974" s="5" t="s">
        <v>1156</v>
      </c>
    </row>
    <row r="975" spans="1:2" ht="18">
      <c r="A975" s="434">
        <v>1135</v>
      </c>
      <c r="B975" s="347" t="s">
        <v>1071</v>
      </c>
    </row>
    <row r="976" spans="1:2" ht="38.25">
      <c r="A976" s="434">
        <v>1136</v>
      </c>
      <c r="B976" s="348" t="s">
        <v>1229</v>
      </c>
    </row>
    <row r="977" spans="1:2" ht="63.75">
      <c r="A977" s="434">
        <v>1137</v>
      </c>
      <c r="B977" s="348" t="s">
        <v>1157</v>
      </c>
    </row>
    <row r="978" spans="1:2" ht="25.5">
      <c r="A978" s="434">
        <v>1138</v>
      </c>
      <c r="B978" s="348" t="s">
        <v>1158</v>
      </c>
    </row>
    <row r="979" spans="1:2" ht="12.75">
      <c r="A979" s="434">
        <v>1139</v>
      </c>
      <c r="B979" s="349" t="s">
        <v>1055</v>
      </c>
    </row>
    <row r="980" spans="1:2" ht="12.75">
      <c r="A980" s="434">
        <v>1140</v>
      </c>
      <c r="B980" s="350" t="s">
        <v>1054</v>
      </c>
    </row>
    <row r="981" spans="1:2" ht="22.5">
      <c r="A981" s="434">
        <v>1141</v>
      </c>
      <c r="B981" s="351" t="s">
        <v>1051</v>
      </c>
    </row>
    <row r="982" spans="1:2" ht="12.75">
      <c r="A982" s="434">
        <v>1142</v>
      </c>
      <c r="B982" s="352" t="s">
        <v>1050</v>
      </c>
    </row>
    <row r="983" spans="1:2" ht="12.75">
      <c r="A983" s="434">
        <v>1143</v>
      </c>
      <c r="B983" s="352" t="s">
        <v>1049</v>
      </c>
    </row>
    <row r="984" spans="1:2" ht="12.75">
      <c r="A984" s="434">
        <v>1144</v>
      </c>
      <c r="B984" s="353" t="s">
        <v>1231</v>
      </c>
    </row>
    <row r="985" spans="1:2" ht="12.75">
      <c r="A985" s="434">
        <v>1145</v>
      </c>
      <c r="B985" s="320" t="s">
        <v>1067</v>
      </c>
    </row>
    <row r="986" spans="1:2" ht="12.75">
      <c r="A986" s="434">
        <v>1146</v>
      </c>
      <c r="B986" s="320" t="s">
        <v>1234</v>
      </c>
    </row>
    <row r="987" spans="1:2" ht="12.75">
      <c r="A987" s="434">
        <v>1147</v>
      </c>
      <c r="B987" s="321" t="s">
        <v>1223</v>
      </c>
    </row>
    <row r="988" spans="1:2" ht="12.75">
      <c r="A988" s="434">
        <v>1148</v>
      </c>
      <c r="B988" s="321" t="s">
        <v>1063</v>
      </c>
    </row>
    <row r="989" spans="1:2" ht="12.75">
      <c r="A989" s="434">
        <v>1149</v>
      </c>
      <c r="B989" s="354" t="s">
        <v>1230</v>
      </c>
    </row>
    <row r="990" spans="1:2" ht="12.75">
      <c r="A990" s="434">
        <v>1150</v>
      </c>
      <c r="B990" s="354" t="s">
        <v>1062</v>
      </c>
    </row>
    <row r="991" spans="1:2" ht="25.5">
      <c r="A991" s="434">
        <v>1151</v>
      </c>
      <c r="B991" s="348" t="s">
        <v>1061</v>
      </c>
    </row>
    <row r="992" spans="1:2" ht="12.75">
      <c r="A992" s="434">
        <v>1152</v>
      </c>
      <c r="B992" s="355" t="s">
        <v>1056</v>
      </c>
    </row>
    <row r="993" spans="1:2" ht="12.75">
      <c r="A993" s="434">
        <v>1153</v>
      </c>
      <c r="B993" s="356" t="s">
        <v>1060</v>
      </c>
    </row>
    <row r="994" spans="1:2" ht="12.75">
      <c r="A994" s="434">
        <v>1154</v>
      </c>
      <c r="B994" s="357" t="s">
        <v>1059</v>
      </c>
    </row>
    <row r="995" spans="1:2" ht="25.5">
      <c r="A995" s="434">
        <v>1155</v>
      </c>
      <c r="B995" s="358" t="s">
        <v>1224</v>
      </c>
    </row>
    <row r="996" spans="1:2" ht="12.75">
      <c r="A996" s="434">
        <v>1156</v>
      </c>
      <c r="B996" s="353" t="s">
        <v>1058</v>
      </c>
    </row>
    <row r="997" spans="1:2" ht="12.75">
      <c r="A997" s="434">
        <v>1157</v>
      </c>
      <c r="B997" s="353" t="s">
        <v>1057</v>
      </c>
    </row>
    <row r="998" spans="1:2" ht="12.75">
      <c r="A998" s="434">
        <v>1158</v>
      </c>
      <c r="B998" s="359" t="s">
        <v>1048</v>
      </c>
    </row>
    <row r="999" spans="1:2" ht="12.75">
      <c r="A999" s="434">
        <v>1159</v>
      </c>
      <c r="B999" s="348" t="s">
        <v>1184</v>
      </c>
    </row>
    <row r="1000" spans="1:2" ht="12.75">
      <c r="A1000" s="434">
        <v>1160</v>
      </c>
      <c r="B1000" s="353" t="s">
        <v>1053</v>
      </c>
    </row>
    <row r="1001" spans="1:2" ht="12.75">
      <c r="A1001" s="434">
        <v>1161</v>
      </c>
      <c r="B1001" s="353" t="s">
        <v>1052</v>
      </c>
    </row>
    <row r="1002" spans="1:2" ht="12.75">
      <c r="A1002" s="434">
        <v>1162</v>
      </c>
      <c r="B1002" s="356" t="s">
        <v>1204</v>
      </c>
    </row>
    <row r="1003" spans="1:2" ht="38.25">
      <c r="A1003" s="434">
        <v>1163</v>
      </c>
      <c r="B1003" s="360" t="s">
        <v>1080</v>
      </c>
    </row>
    <row r="1004" spans="1:2" ht="45">
      <c r="A1004" s="434">
        <v>1164</v>
      </c>
      <c r="B1004" s="322" t="s">
        <v>1079</v>
      </c>
    </row>
    <row r="1005" spans="1:2" ht="12.75">
      <c r="A1005" s="434">
        <v>1165</v>
      </c>
      <c r="B1005" s="361" t="s">
        <v>1078</v>
      </c>
    </row>
    <row r="1006" spans="1:2" ht="12.75">
      <c r="A1006" s="434">
        <v>1166</v>
      </c>
      <c r="B1006" s="361" t="s">
        <v>1077</v>
      </c>
    </row>
    <row r="1007" spans="1:2" ht="12.75">
      <c r="A1007" s="434">
        <v>1167</v>
      </c>
      <c r="B1007" s="361" t="s">
        <v>1076</v>
      </c>
    </row>
    <row r="1008" spans="1:2" ht="22.5">
      <c r="A1008" s="434">
        <v>1168</v>
      </c>
      <c r="B1008" s="361" t="s">
        <v>1075</v>
      </c>
    </row>
    <row r="1009" spans="1:2" ht="12.75">
      <c r="A1009" s="434">
        <v>1169</v>
      </c>
      <c r="B1009" s="362" t="s">
        <v>1195</v>
      </c>
    </row>
    <row r="1010" spans="1:2" ht="12.75">
      <c r="A1010" s="434">
        <v>1170</v>
      </c>
      <c r="B1010" s="363" t="s">
        <v>1074</v>
      </c>
    </row>
    <row r="1011" spans="1:2" ht="12.75">
      <c r="A1011" s="434">
        <v>1171</v>
      </c>
      <c r="B1011" s="363" t="s">
        <v>1073</v>
      </c>
    </row>
    <row r="1012" spans="1:2" ht="12.75">
      <c r="A1012" s="434">
        <v>1172</v>
      </c>
      <c r="B1012" s="109" t="s">
        <v>1072</v>
      </c>
    </row>
    <row r="1013" spans="1:2" ht="12.75">
      <c r="A1013" s="434">
        <v>1173</v>
      </c>
      <c r="B1013" s="5" t="s">
        <v>1161</v>
      </c>
    </row>
    <row r="1014" spans="1:2" ht="15.75">
      <c r="A1014" s="434">
        <v>1174</v>
      </c>
      <c r="B1014" s="121" t="s">
        <v>1089</v>
      </c>
    </row>
    <row r="1015" spans="1:2" ht="12.75">
      <c r="A1015" s="434">
        <v>1175</v>
      </c>
      <c r="B1015" s="108" t="s">
        <v>1088</v>
      </c>
    </row>
    <row r="1016" spans="1:2" ht="25.5">
      <c r="A1016" s="434">
        <v>1176</v>
      </c>
      <c r="B1016" s="364" t="s">
        <v>1218</v>
      </c>
    </row>
    <row r="1017" spans="1:2" ht="22.5">
      <c r="A1017" s="434">
        <v>1177</v>
      </c>
      <c r="B1017" s="322" t="s">
        <v>1163</v>
      </c>
    </row>
    <row r="1018" spans="1:2" ht="22.5">
      <c r="A1018" s="434">
        <v>1178</v>
      </c>
      <c r="B1018" s="322" t="s">
        <v>1164</v>
      </c>
    </row>
    <row r="1019" spans="1:2" ht="12.75">
      <c r="A1019" s="434">
        <v>1179</v>
      </c>
      <c r="B1019" s="337" t="s">
        <v>1162</v>
      </c>
    </row>
    <row r="1020" spans="1:2" ht="12.75">
      <c r="A1020" s="434">
        <v>1180</v>
      </c>
      <c r="B1020" s="337" t="s">
        <v>1087</v>
      </c>
    </row>
    <row r="1021" spans="1:2" ht="22.5">
      <c r="A1021" s="434">
        <v>1181</v>
      </c>
      <c r="B1021" s="337" t="s">
        <v>1225</v>
      </c>
    </row>
    <row r="1022" spans="1:2" ht="12.75">
      <c r="A1022" s="434">
        <v>1182</v>
      </c>
      <c r="B1022" s="327" t="s">
        <v>1169</v>
      </c>
    </row>
    <row r="1023" spans="1:2" ht="12.75">
      <c r="A1023" s="434">
        <v>1183</v>
      </c>
      <c r="B1023" s="328" t="s">
        <v>1170</v>
      </c>
    </row>
    <row r="1024" spans="1:2" ht="12.75">
      <c r="A1024" s="434">
        <v>1184</v>
      </c>
      <c r="B1024" s="152" t="s">
        <v>1086</v>
      </c>
    </row>
    <row r="1025" spans="1:2" ht="15.75">
      <c r="A1025" s="434">
        <v>1185</v>
      </c>
      <c r="B1025" s="146" t="s">
        <v>1085</v>
      </c>
    </row>
    <row r="1026" spans="1:2" ht="12.75">
      <c r="A1026" s="434">
        <v>1186</v>
      </c>
      <c r="B1026" s="337" t="s">
        <v>1084</v>
      </c>
    </row>
    <row r="1027" spans="1:2" ht="12.75">
      <c r="A1027" s="434">
        <v>1187</v>
      </c>
      <c r="B1027" s="365" t="s">
        <v>1083</v>
      </c>
    </row>
    <row r="1028" spans="1:2" ht="12.75">
      <c r="A1028" s="434">
        <v>1188</v>
      </c>
      <c r="B1028" s="365" t="s">
        <v>1082</v>
      </c>
    </row>
    <row r="1029" spans="1:2" ht="12.75">
      <c r="A1029" s="434">
        <v>1189</v>
      </c>
      <c r="B1029" s="366" t="s">
        <v>1140</v>
      </c>
    </row>
    <row r="1030" spans="1:2" ht="12.75">
      <c r="A1030" s="434">
        <v>1190</v>
      </c>
      <c r="B1030" s="366" t="s">
        <v>1141</v>
      </c>
    </row>
    <row r="1031" spans="1:2" ht="12.75">
      <c r="A1031" s="434">
        <v>1191</v>
      </c>
      <c r="B1031" s="366" t="s">
        <v>1026</v>
      </c>
    </row>
    <row r="1032" spans="1:2" ht="12.75">
      <c r="A1032" s="434">
        <v>1192</v>
      </c>
      <c r="B1032" s="329" t="s">
        <v>1203</v>
      </c>
    </row>
    <row r="1033" spans="1:2" ht="12.75">
      <c r="A1033" s="434">
        <v>1193</v>
      </c>
      <c r="B1033" s="118" t="s">
        <v>1209</v>
      </c>
    </row>
    <row r="1034" spans="1:2" ht="102">
      <c r="A1034" s="434">
        <v>1194</v>
      </c>
      <c r="B1034" s="436" t="s">
        <v>1227</v>
      </c>
    </row>
    <row r="1035" spans="1:2" ht="25.5">
      <c r="A1035" s="434">
        <v>1195</v>
      </c>
      <c r="B1035" s="436" t="s">
        <v>1217</v>
      </c>
    </row>
  </sheetData>
  <sheetProtection sheet="1" formatCells="0" formatColumns="0" formatRows="0"/>
  <autoFilter ref="A1:B839"/>
  <conditionalFormatting sqref="B882">
    <cfRule type="expression" priority="9" dxfId="1" stopIfTrue="1">
      <formula>$K$24</formula>
    </cfRule>
  </conditionalFormatting>
  <conditionalFormatting sqref="B902">
    <cfRule type="expression" priority="8" dxfId="1" stopIfTrue="1">
      <formula>($K$12=TRUE)</formula>
    </cfRule>
  </conditionalFormatting>
  <conditionalFormatting sqref="B945">
    <cfRule type="expression" priority="7" dxfId="1" stopIfTrue="1">
      <formula>($K$99=TRUE)</formula>
    </cfRule>
  </conditionalFormatting>
  <conditionalFormatting sqref="B946">
    <cfRule type="expression" priority="6" dxfId="1" stopIfTrue="1">
      <formula>($K$99=TRUE)</formula>
    </cfRule>
  </conditionalFormatting>
  <conditionalFormatting sqref="B947">
    <cfRule type="expression" priority="5" dxfId="1" stopIfTrue="1">
      <formula>($K$99=TRUE)</formula>
    </cfRule>
  </conditionalFormatting>
  <conditionalFormatting sqref="B957">
    <cfRule type="expression" priority="4" dxfId="1" stopIfTrue="1">
      <formula>($K$99=TRUE)</formula>
    </cfRule>
  </conditionalFormatting>
  <conditionalFormatting sqref="B958">
    <cfRule type="expression" priority="3" dxfId="1" stopIfTrue="1">
      <formula>($K$99=TRUE)</formula>
    </cfRule>
  </conditionalFormatting>
  <conditionalFormatting sqref="B959">
    <cfRule type="expression" priority="2" dxfId="1" stopIfTrue="1">
      <formula>($K$99=TRUE)</formula>
    </cfRule>
  </conditionalFormatting>
  <conditionalFormatting sqref="B990">
    <cfRule type="expression" priority="1" dxfId="0" stopIfTrue="1">
      <formula>(ROUND($D$19,0)&lt;&gt;0)</formula>
    </cfRule>
  </conditionalFormatting>
  <hyperlinks>
    <hyperlink ref="B36" r:id="rId1" display="http://eur-lex.europa.eu/legal-content/EN/TXT/HTML/?uri=CELEX:02003L0087-20151029&amp;qid=1447163831856&amp;from=EN"/>
    <hyperlink ref="B38" r:id="rId2" display="http://eur-lex.europa.eu/legal-content/EN/TXT/PDF/?uri=CELEX:02012R0601-20140730&amp;qid=1447163892338&amp;from=EN"/>
  </hyperlinks>
  <printOptions/>
  <pageMargins left="0.7" right="0.7" top="0.787401575" bottom="0.787401575" header="0.3" footer="0.3"/>
  <pageSetup horizontalDpi="600" verticalDpi="600" orientation="portrait" paperSize="132" r:id="rId5"/>
  <headerFooter>
    <oddHeader>&amp;L&amp;F, &amp;A&amp;R&amp;D, &amp;T</oddHeader>
    <oddFooter>&amp;C&amp;P / &amp;N</oddFooter>
  </headerFooter>
  <legacyDrawing r:id="rId4"/>
</worksheet>
</file>

<file path=xl/worksheets/sheet12.xml><?xml version="1.0" encoding="utf-8"?>
<worksheet xmlns="http://schemas.openxmlformats.org/spreadsheetml/2006/main" xmlns:r="http://schemas.openxmlformats.org/officeDocument/2006/relationships">
  <sheetPr codeName="Sheet5">
    <tabColor indexed="57"/>
    <pageSetUpPr fitToPage="1"/>
  </sheetPr>
  <dimension ref="A1:E96"/>
  <sheetViews>
    <sheetView zoomScale="160" zoomScaleNormal="160" zoomScalePageLayoutView="0" workbookViewId="0" topLeftCell="A1">
      <selection activeCell="C7" sqref="C7"/>
    </sheetView>
  </sheetViews>
  <sheetFormatPr defaultColWidth="9.140625" defaultRowHeight="12.75"/>
  <cols>
    <col min="1" max="1" width="17.140625" style="5" customWidth="1"/>
    <col min="2" max="2" width="34.7109375" style="5" customWidth="1"/>
    <col min="3" max="3" width="15.140625" style="5" customWidth="1"/>
    <col min="4" max="16384" width="11.421875" style="5" customWidth="1"/>
  </cols>
  <sheetData>
    <row r="1" ht="13.5" thickBot="1">
      <c r="A1" s="33" t="s">
        <v>35</v>
      </c>
    </row>
    <row r="2" spans="1:2" ht="13.5" thickBot="1">
      <c r="A2" s="47" t="s">
        <v>36</v>
      </c>
      <c r="B2" s="48" t="s">
        <v>986</v>
      </c>
    </row>
    <row r="3" spans="1:5" ht="13.5" thickBot="1">
      <c r="A3" s="49" t="s">
        <v>34</v>
      </c>
      <c r="B3" s="50">
        <v>42354</v>
      </c>
      <c r="C3" s="51" t="str">
        <f>IF(ISNUMBER(MATCH(B3,A20:A34,0)),VLOOKUP(B3,A20:B34,2,FALSE),"---")</f>
        <v>P3 Aircraft AER_COM_en_161215.xls</v>
      </c>
      <c r="D3" s="52"/>
      <c r="E3" s="53"/>
    </row>
    <row r="4" spans="1:2" ht="12.75">
      <c r="A4" s="54" t="s">
        <v>47</v>
      </c>
      <c r="B4" s="55" t="s">
        <v>48</v>
      </c>
    </row>
    <row r="5" spans="1:2" ht="13.5" thickBot="1">
      <c r="A5" s="56" t="s">
        <v>38</v>
      </c>
      <c r="B5" s="57" t="s">
        <v>63</v>
      </c>
    </row>
    <row r="7" ht="12.75">
      <c r="A7" s="58" t="s">
        <v>37</v>
      </c>
    </row>
    <row r="8" spans="1:3" ht="12.75">
      <c r="A8" s="6" t="s">
        <v>43</v>
      </c>
      <c r="B8" s="6"/>
      <c r="C8" s="7" t="s">
        <v>39</v>
      </c>
    </row>
    <row r="9" spans="1:3" ht="12.75">
      <c r="A9" s="6" t="s">
        <v>44</v>
      </c>
      <c r="B9" s="6"/>
      <c r="C9" s="7" t="s">
        <v>40</v>
      </c>
    </row>
    <row r="10" spans="1:3" ht="12.75">
      <c r="A10" s="6" t="s">
        <v>45</v>
      </c>
      <c r="B10" s="6"/>
      <c r="C10" s="7" t="s">
        <v>41</v>
      </c>
    </row>
    <row r="11" spans="1:3" ht="12.75">
      <c r="A11" s="6" t="s">
        <v>46</v>
      </c>
      <c r="B11" s="6"/>
      <c r="C11" s="7" t="s">
        <v>42</v>
      </c>
    </row>
    <row r="12" spans="1:3" ht="12.75">
      <c r="A12" s="6" t="s">
        <v>820</v>
      </c>
      <c r="B12" s="6"/>
      <c r="C12" s="7" t="s">
        <v>821</v>
      </c>
    </row>
    <row r="13" spans="1:3" ht="12.75">
      <c r="A13" s="6" t="s">
        <v>822</v>
      </c>
      <c r="B13" s="6"/>
      <c r="C13" s="7" t="s">
        <v>823</v>
      </c>
    </row>
    <row r="14" spans="1:3" ht="12.75">
      <c r="A14" s="6" t="s">
        <v>824</v>
      </c>
      <c r="B14" s="6"/>
      <c r="C14" s="7" t="s">
        <v>825</v>
      </c>
    </row>
    <row r="15" spans="1:3" ht="12.75">
      <c r="A15" s="71" t="s">
        <v>984</v>
      </c>
      <c r="B15" s="6"/>
      <c r="C15" s="72" t="s">
        <v>985</v>
      </c>
    </row>
    <row r="16" spans="1:3" ht="12.75">
      <c r="A16" s="71" t="s">
        <v>986</v>
      </c>
      <c r="B16" s="6"/>
      <c r="C16" s="72" t="s">
        <v>987</v>
      </c>
    </row>
    <row r="17" spans="1:3" ht="12.75">
      <c r="A17" s="71" t="s">
        <v>988</v>
      </c>
      <c r="B17" s="6"/>
      <c r="C17" s="72" t="s">
        <v>989</v>
      </c>
    </row>
    <row r="18" ht="12.75">
      <c r="A18" s="19"/>
    </row>
    <row r="19" spans="1:3" ht="12.75">
      <c r="A19" s="33" t="s">
        <v>145</v>
      </c>
      <c r="B19" s="33" t="s">
        <v>95</v>
      </c>
      <c r="C19" s="33" t="s">
        <v>785</v>
      </c>
    </row>
    <row r="20" spans="1:4" ht="12.75">
      <c r="A20" s="59">
        <v>41233</v>
      </c>
      <c r="B20" s="60" t="str">
        <f aca="true" t="shared" si="0" ref="B20:B32">IF(ISBLANK($A20),"---",VLOOKUP($B$2,$A$8:$C$17,3,0)&amp;"_"&amp;VLOOKUP($B$4,$A$37:$B$69,2,0)&amp;"_"&amp;VLOOKUP($B$5,$A$72:$B$96,2,0)&amp;"_"&amp;TEXT(DAY($A20),"0#")&amp;TEXT(MONTH($A20),"0#")&amp;TEXT(YEAR($A20)-2000,"0#")&amp;".xls")</f>
        <v>P3 Aircraft AER_COM_en_201112.xls</v>
      </c>
      <c r="C20" s="73" t="s">
        <v>1168</v>
      </c>
      <c r="D20" s="61"/>
    </row>
    <row r="21" spans="1:4" ht="12.75">
      <c r="A21" s="62">
        <v>41299</v>
      </c>
      <c r="B21" s="63" t="str">
        <f t="shared" si="0"/>
        <v>P3 Aircraft AER_COM_en_250113.xls</v>
      </c>
      <c r="C21" s="63" t="s">
        <v>1171</v>
      </c>
      <c r="D21" s="64"/>
    </row>
    <row r="22" spans="1:4" ht="12.75">
      <c r="A22" s="62">
        <v>41342</v>
      </c>
      <c r="B22" s="63" t="str">
        <f t="shared" si="0"/>
        <v>P3 Aircraft AER_COM_en_090313.xls</v>
      </c>
      <c r="C22" s="63" t="s">
        <v>1198</v>
      </c>
      <c r="D22" s="64"/>
    </row>
    <row r="23" spans="1:4" ht="12.75">
      <c r="A23" s="62">
        <v>41355</v>
      </c>
      <c r="B23" s="63" t="str">
        <f t="shared" si="0"/>
        <v>P3 Aircraft AER_COM_en_220313.xls</v>
      </c>
      <c r="C23" s="68" t="s">
        <v>1208</v>
      </c>
      <c r="D23" s="64"/>
    </row>
    <row r="24" spans="1:4" ht="12.75">
      <c r="A24" s="62">
        <v>41390</v>
      </c>
      <c r="B24" s="63" t="str">
        <f t="shared" si="0"/>
        <v>P3 Aircraft AER_COM_en_260413.xls</v>
      </c>
      <c r="C24" s="63" t="s">
        <v>1210</v>
      </c>
      <c r="D24" s="64"/>
    </row>
    <row r="25" spans="1:4" ht="12.75">
      <c r="A25" s="62">
        <v>42332</v>
      </c>
      <c r="B25" s="63" t="str">
        <f t="shared" si="0"/>
        <v>P3 Aircraft AER_COM_en_241115.xls</v>
      </c>
      <c r="C25" s="68" t="s">
        <v>1226</v>
      </c>
      <c r="D25" s="64"/>
    </row>
    <row r="26" spans="1:4" ht="12.75">
      <c r="A26" s="62">
        <v>42354</v>
      </c>
      <c r="B26" s="63" t="str">
        <f t="shared" si="0"/>
        <v>P3 Aircraft AER_COM_en_161215.xls</v>
      </c>
      <c r="C26" s="68" t="s">
        <v>1232</v>
      </c>
      <c r="D26" s="64"/>
    </row>
    <row r="27" spans="1:4" ht="12.75">
      <c r="A27" s="62"/>
      <c r="B27" s="63" t="str">
        <f t="shared" si="0"/>
        <v>---</v>
      </c>
      <c r="C27" s="63"/>
      <c r="D27" s="64"/>
    </row>
    <row r="28" spans="1:4" ht="12.75">
      <c r="A28" s="62"/>
      <c r="B28" s="63" t="str">
        <f t="shared" si="0"/>
        <v>---</v>
      </c>
      <c r="C28" s="68"/>
      <c r="D28" s="64"/>
    </row>
    <row r="29" spans="1:4" ht="12.75">
      <c r="A29" s="62"/>
      <c r="B29" s="63" t="str">
        <f t="shared" si="0"/>
        <v>---</v>
      </c>
      <c r="C29" s="68"/>
      <c r="D29" s="64"/>
    </row>
    <row r="30" spans="1:4" ht="12.75">
      <c r="A30" s="62"/>
      <c r="B30" s="63" t="str">
        <f t="shared" si="0"/>
        <v>---</v>
      </c>
      <c r="C30" s="63"/>
      <c r="D30" s="64"/>
    </row>
    <row r="31" spans="1:4" ht="12.75">
      <c r="A31" s="62"/>
      <c r="B31" s="63" t="str">
        <f t="shared" si="0"/>
        <v>---</v>
      </c>
      <c r="C31" s="63"/>
      <c r="D31" s="64"/>
    </row>
    <row r="32" spans="1:4" ht="12.75">
      <c r="A32" s="62"/>
      <c r="B32" s="63" t="str">
        <f t="shared" si="0"/>
        <v>---</v>
      </c>
      <c r="C32" s="63"/>
      <c r="D32" s="64"/>
    </row>
    <row r="33" spans="1:4" ht="12.75">
      <c r="A33" s="62"/>
      <c r="B33" s="63" t="str">
        <f>IF(ISBLANK($A33),"---",VLOOKUP($B$2,$A$8:$C$17,3,0)&amp;"_"&amp;VLOOKUP($B$4,$A$37:$B$69,2,0)&amp;"_"&amp;VLOOKUP($B$5,$A$72:$B$96,2,0)&amp;"_"&amp;TEXT(DAY($A33),"0#")&amp;TEXT(MONTH($A33),"0#")&amp;TEXT(YEAR($A33)-2000,"0#")&amp;".xls")</f>
        <v>---</v>
      </c>
      <c r="C33" s="63"/>
      <c r="D33" s="64"/>
    </row>
    <row r="34" spans="1:4" ht="12.75">
      <c r="A34" s="65"/>
      <c r="B34" s="66" t="str">
        <f>IF(ISBLANK($A34),"---",VLOOKUP($B$2,$A$8:$C$17,3,0)&amp;"_"&amp;VLOOKUP($B$4,$A$37:$B$69,2,0)&amp;"_"&amp;VLOOKUP($B$5,$A$72:$B$96,2,0)&amp;"_"&amp;TEXT(DAY($A34),"0#")&amp;TEXT(MONTH($A34),"0#")&amp;TEXT(YEAR($A34)-2000,"0#")&amp;".xls")</f>
        <v>---</v>
      </c>
      <c r="C34" s="66"/>
      <c r="D34" s="67"/>
    </row>
    <row r="36" ht="12.75">
      <c r="A36" s="33" t="s">
        <v>47</v>
      </c>
    </row>
    <row r="37" spans="1:2" ht="12.75">
      <c r="A37" s="45" t="s">
        <v>48</v>
      </c>
      <c r="B37" s="45" t="s">
        <v>96</v>
      </c>
    </row>
    <row r="38" spans="1:2" ht="12.75">
      <c r="A38" s="45" t="s">
        <v>826</v>
      </c>
      <c r="B38" s="45" t="s">
        <v>827</v>
      </c>
    </row>
    <row r="39" spans="1:2" ht="12.75">
      <c r="A39" s="45" t="s">
        <v>294</v>
      </c>
      <c r="B39" s="45" t="s">
        <v>97</v>
      </c>
    </row>
    <row r="40" spans="1:2" ht="12.75">
      <c r="A40" s="45" t="s">
        <v>296</v>
      </c>
      <c r="B40" s="45" t="s">
        <v>98</v>
      </c>
    </row>
    <row r="41" spans="1:2" ht="12.75">
      <c r="A41" s="45" t="s">
        <v>299</v>
      </c>
      <c r="B41" s="45" t="s">
        <v>99</v>
      </c>
    </row>
    <row r="42" spans="1:2" ht="12.75">
      <c r="A42" s="45" t="s">
        <v>467</v>
      </c>
      <c r="B42" s="45" t="s">
        <v>828</v>
      </c>
    </row>
    <row r="43" spans="1:2" ht="12.75">
      <c r="A43" s="45" t="s">
        <v>301</v>
      </c>
      <c r="B43" s="45" t="s">
        <v>100</v>
      </c>
    </row>
    <row r="44" spans="1:2" ht="12.75">
      <c r="A44" s="45" t="s">
        <v>304</v>
      </c>
      <c r="B44" s="45" t="s">
        <v>101</v>
      </c>
    </row>
    <row r="45" spans="1:2" ht="12.75">
      <c r="A45" s="45" t="s">
        <v>307</v>
      </c>
      <c r="B45" s="45" t="s">
        <v>102</v>
      </c>
    </row>
    <row r="46" spans="1:2" ht="12.75">
      <c r="A46" s="45" t="s">
        <v>310</v>
      </c>
      <c r="B46" s="45" t="s">
        <v>103</v>
      </c>
    </row>
    <row r="47" spans="1:2" ht="12.75">
      <c r="A47" s="45" t="s">
        <v>312</v>
      </c>
      <c r="B47" s="45" t="s">
        <v>104</v>
      </c>
    </row>
    <row r="48" spans="1:2" ht="12.75">
      <c r="A48" s="45" t="s">
        <v>314</v>
      </c>
      <c r="B48" s="45" t="s">
        <v>105</v>
      </c>
    </row>
    <row r="49" spans="1:2" ht="12.75">
      <c r="A49" s="45" t="s">
        <v>317</v>
      </c>
      <c r="B49" s="45" t="s">
        <v>106</v>
      </c>
    </row>
    <row r="50" spans="1:2" ht="12.75">
      <c r="A50" s="45" t="s">
        <v>319</v>
      </c>
      <c r="B50" s="45" t="s">
        <v>107</v>
      </c>
    </row>
    <row r="51" spans="1:2" ht="12.75">
      <c r="A51" s="45" t="s">
        <v>321</v>
      </c>
      <c r="B51" s="45" t="s">
        <v>108</v>
      </c>
    </row>
    <row r="52" spans="1:2" ht="12.75">
      <c r="A52" s="45" t="s">
        <v>525</v>
      </c>
      <c r="B52" s="45" t="s">
        <v>829</v>
      </c>
    </row>
    <row r="53" spans="1:2" ht="12.75">
      <c r="A53" s="45" t="s">
        <v>323</v>
      </c>
      <c r="B53" s="45" t="s">
        <v>109</v>
      </c>
    </row>
    <row r="54" spans="1:2" ht="12.75">
      <c r="A54" s="45" t="s">
        <v>325</v>
      </c>
      <c r="B54" s="45" t="s">
        <v>110</v>
      </c>
    </row>
    <row r="55" spans="1:2" ht="12.75">
      <c r="A55" s="45" t="s">
        <v>327</v>
      </c>
      <c r="B55" s="45" t="s">
        <v>111</v>
      </c>
    </row>
    <row r="56" spans="1:2" ht="12.75">
      <c r="A56" s="45" t="s">
        <v>545</v>
      </c>
      <c r="B56" s="45" t="s">
        <v>830</v>
      </c>
    </row>
    <row r="57" spans="1:2" ht="12.75">
      <c r="A57" s="45" t="s">
        <v>329</v>
      </c>
      <c r="B57" s="45" t="s">
        <v>112</v>
      </c>
    </row>
    <row r="58" spans="1:2" ht="12.75">
      <c r="A58" s="45" t="s">
        <v>331</v>
      </c>
      <c r="B58" s="45" t="s">
        <v>113</v>
      </c>
    </row>
    <row r="59" spans="1:2" ht="12.75">
      <c r="A59" s="45" t="s">
        <v>333</v>
      </c>
      <c r="B59" s="45" t="s">
        <v>114</v>
      </c>
    </row>
    <row r="60" spans="1:2" ht="12.75">
      <c r="A60" s="45" t="s">
        <v>336</v>
      </c>
      <c r="B60" s="45" t="s">
        <v>115</v>
      </c>
    </row>
    <row r="61" spans="1:2" ht="12.75">
      <c r="A61" s="45" t="s">
        <v>581</v>
      </c>
      <c r="B61" s="45" t="s">
        <v>831</v>
      </c>
    </row>
    <row r="62" spans="1:2" ht="12.75">
      <c r="A62" s="45" t="s">
        <v>339</v>
      </c>
      <c r="B62" s="45" t="s">
        <v>116</v>
      </c>
    </row>
    <row r="63" spans="1:2" ht="12.75">
      <c r="A63" s="45" t="s">
        <v>343</v>
      </c>
      <c r="B63" s="45" t="s">
        <v>117</v>
      </c>
    </row>
    <row r="64" spans="1:2" ht="12.75">
      <c r="A64" s="45" t="s">
        <v>346</v>
      </c>
      <c r="B64" s="45" t="s">
        <v>118</v>
      </c>
    </row>
    <row r="65" spans="1:2" ht="12.75">
      <c r="A65" s="45" t="s">
        <v>349</v>
      </c>
      <c r="B65" s="45" t="s">
        <v>119</v>
      </c>
    </row>
    <row r="66" spans="1:2" ht="12.75">
      <c r="A66" s="45" t="s">
        <v>351</v>
      </c>
      <c r="B66" s="45" t="s">
        <v>120</v>
      </c>
    </row>
    <row r="67" spans="1:2" ht="12.75">
      <c r="A67" s="45" t="s">
        <v>354</v>
      </c>
      <c r="B67" s="45" t="s">
        <v>121</v>
      </c>
    </row>
    <row r="68" spans="1:2" ht="12.75">
      <c r="A68" s="45" t="s">
        <v>356</v>
      </c>
      <c r="B68" s="45" t="s">
        <v>122</v>
      </c>
    </row>
    <row r="69" spans="1:2" ht="12.75">
      <c r="A69" s="45" t="s">
        <v>364</v>
      </c>
      <c r="B69" s="45" t="s">
        <v>123</v>
      </c>
    </row>
    <row r="71" ht="12.75">
      <c r="A71" s="23" t="s">
        <v>146</v>
      </c>
    </row>
    <row r="72" spans="1:2" ht="12.75">
      <c r="A72" s="46" t="s">
        <v>49</v>
      </c>
      <c r="B72" s="46" t="s">
        <v>50</v>
      </c>
    </row>
    <row r="73" spans="1:2" ht="12.75">
      <c r="A73" s="46" t="s">
        <v>51</v>
      </c>
      <c r="B73" s="46" t="s">
        <v>52</v>
      </c>
    </row>
    <row r="74" spans="1:2" ht="12.75">
      <c r="A74" s="46" t="s">
        <v>832</v>
      </c>
      <c r="B74" s="46" t="s">
        <v>833</v>
      </c>
    </row>
    <row r="75" spans="1:2" ht="12.75">
      <c r="A75" s="46" t="s">
        <v>53</v>
      </c>
      <c r="B75" s="46" t="s">
        <v>54</v>
      </c>
    </row>
    <row r="76" spans="1:2" ht="12.75">
      <c r="A76" s="46" t="s">
        <v>55</v>
      </c>
      <c r="B76" s="46" t="s">
        <v>56</v>
      </c>
    </row>
    <row r="77" spans="1:2" ht="12.75">
      <c r="A77" s="46" t="s">
        <v>57</v>
      </c>
      <c r="B77" s="46" t="s">
        <v>58</v>
      </c>
    </row>
    <row r="78" spans="1:2" ht="12.75">
      <c r="A78" s="46" t="s">
        <v>59</v>
      </c>
      <c r="B78" s="46" t="s">
        <v>60</v>
      </c>
    </row>
    <row r="79" spans="1:2" ht="12.75">
      <c r="A79" s="46" t="s">
        <v>61</v>
      </c>
      <c r="B79" s="46" t="s">
        <v>62</v>
      </c>
    </row>
    <row r="80" spans="1:2" ht="12.75">
      <c r="A80" s="46" t="s">
        <v>63</v>
      </c>
      <c r="B80" s="46" t="s">
        <v>64</v>
      </c>
    </row>
    <row r="81" spans="1:2" ht="12.75">
      <c r="A81" s="46" t="s">
        <v>65</v>
      </c>
      <c r="B81" s="46" t="s">
        <v>66</v>
      </c>
    </row>
    <row r="82" spans="1:2" ht="12.75">
      <c r="A82" s="46" t="s">
        <v>834</v>
      </c>
      <c r="B82" s="46" t="s">
        <v>835</v>
      </c>
    </row>
    <row r="83" spans="1:2" ht="12.75">
      <c r="A83" s="46" t="s">
        <v>67</v>
      </c>
      <c r="B83" s="46" t="s">
        <v>68</v>
      </c>
    </row>
    <row r="84" spans="1:2" ht="12.75">
      <c r="A84" s="46" t="s">
        <v>69</v>
      </c>
      <c r="B84" s="46" t="s">
        <v>70</v>
      </c>
    </row>
    <row r="85" spans="1:2" ht="12.75">
      <c r="A85" s="46" t="s">
        <v>71</v>
      </c>
      <c r="B85" s="46" t="s">
        <v>72</v>
      </c>
    </row>
    <row r="86" spans="1:2" ht="12.75">
      <c r="A86" s="46" t="s">
        <v>73</v>
      </c>
      <c r="B86" s="46" t="s">
        <v>74</v>
      </c>
    </row>
    <row r="87" spans="1:2" ht="12.75">
      <c r="A87" s="46" t="s">
        <v>75</v>
      </c>
      <c r="B87" s="46" t="s">
        <v>76</v>
      </c>
    </row>
    <row r="88" spans="1:2" ht="12.75">
      <c r="A88" s="46" t="s">
        <v>836</v>
      </c>
      <c r="B88" s="46" t="s">
        <v>837</v>
      </c>
    </row>
    <row r="89" spans="1:2" ht="12.75">
      <c r="A89" s="46" t="s">
        <v>77</v>
      </c>
      <c r="B89" s="46" t="s">
        <v>78</v>
      </c>
    </row>
    <row r="90" spans="1:2" ht="12.75">
      <c r="A90" s="46" t="s">
        <v>79</v>
      </c>
      <c r="B90" s="46" t="s">
        <v>80</v>
      </c>
    </row>
    <row r="91" spans="1:2" ht="12.75">
      <c r="A91" s="46" t="s">
        <v>83</v>
      </c>
      <c r="B91" s="46" t="s">
        <v>84</v>
      </c>
    </row>
    <row r="92" spans="1:2" ht="12.75">
      <c r="A92" s="46" t="s">
        <v>85</v>
      </c>
      <c r="B92" s="46" t="s">
        <v>86</v>
      </c>
    </row>
    <row r="93" spans="1:2" ht="12.75">
      <c r="A93" s="46" t="s">
        <v>87</v>
      </c>
      <c r="B93" s="46" t="s">
        <v>88</v>
      </c>
    </row>
    <row r="94" spans="1:2" ht="12.75">
      <c r="A94" s="46" t="s">
        <v>89</v>
      </c>
      <c r="B94" s="46" t="s">
        <v>90</v>
      </c>
    </row>
    <row r="95" spans="1:2" ht="12.75">
      <c r="A95" s="46" t="s">
        <v>91</v>
      </c>
      <c r="B95" s="46" t="s">
        <v>92</v>
      </c>
    </row>
    <row r="96" spans="1:2" ht="12.75">
      <c r="A96" s="46" t="s">
        <v>93</v>
      </c>
      <c r="B96" s="46" t="s">
        <v>94</v>
      </c>
    </row>
  </sheetData>
  <sheetProtection formatCells="0" formatColumns="0" formatRows="0"/>
  <dataValidations count="4">
    <dataValidation type="list" allowBlank="1" showInputMessage="1" showErrorMessage="1" sqref="B2">
      <formula1>$A$8:$A$17</formula1>
    </dataValidation>
    <dataValidation type="list" allowBlank="1" showInputMessage="1" showErrorMessage="1" sqref="B3">
      <formula1>$A$20:$A$34</formula1>
    </dataValidation>
    <dataValidation type="list" allowBlank="1" showInputMessage="1" showErrorMessage="1" sqref="B4">
      <formula1>$A$37:$A$69</formula1>
    </dataValidation>
    <dataValidation type="list" allowBlank="1" showInputMessage="1" showErrorMessage="1" sqref="B5">
      <formula1>$A$72:$A$96</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2:O93"/>
  <sheetViews>
    <sheetView showGridLines="0" zoomScaleSheetLayoutView="100" zoomScalePageLayoutView="0" workbookViewId="0" topLeftCell="A1">
      <selection activeCell="B16" sqref="B16:L16"/>
    </sheetView>
  </sheetViews>
  <sheetFormatPr defaultColWidth="9.140625" defaultRowHeight="12.75"/>
  <cols>
    <col min="1" max="1" width="5.421875" style="17" customWidth="1"/>
    <col min="2" max="2" width="7.28125" style="18" customWidth="1"/>
    <col min="3" max="11" width="11.7109375" style="18" customWidth="1"/>
    <col min="12" max="12" width="11.7109375" style="19" customWidth="1"/>
    <col min="13" max="16384" width="11.421875" style="18" customWidth="1"/>
  </cols>
  <sheetData>
    <row r="2" spans="2:10" ht="18">
      <c r="B2" s="506" t="str">
        <f>Translations!$B$33</f>
        <v>GUIDELINES AND CONDITIONS</v>
      </c>
      <c r="C2" s="506"/>
      <c r="D2" s="506"/>
      <c r="E2" s="506"/>
      <c r="F2" s="506"/>
      <c r="G2" s="506"/>
      <c r="H2" s="506"/>
      <c r="I2" s="506"/>
      <c r="J2" s="506"/>
    </row>
    <row r="3" spans="2:12" ht="12.75">
      <c r="B3" s="507"/>
      <c r="C3" s="507"/>
      <c r="D3" s="507"/>
      <c r="E3" s="507"/>
      <c r="F3" s="507"/>
      <c r="G3" s="507"/>
      <c r="H3" s="507"/>
      <c r="I3" s="507"/>
      <c r="J3" s="507"/>
      <c r="K3" s="507"/>
      <c r="L3" s="507"/>
    </row>
    <row r="4" spans="1:12" ht="42" customHeight="1">
      <c r="A4" s="8">
        <v>1</v>
      </c>
      <c r="B4" s="487" t="str">
        <f>Translations!$B$34</f>
        <v>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87"/>
      <c r="D4" s="487"/>
      <c r="E4" s="487"/>
      <c r="F4" s="487"/>
      <c r="G4" s="487"/>
      <c r="H4" s="487"/>
      <c r="I4" s="487"/>
      <c r="J4" s="487"/>
      <c r="K4" s="487"/>
      <c r="L4" s="487"/>
    </row>
    <row r="5" spans="1:14" s="9" customFormat="1" ht="12.75" customHeight="1">
      <c r="A5" s="8"/>
      <c r="B5" s="481" t="str">
        <f>Translations!$B$35</f>
        <v>The Directive can be downloaded from:</v>
      </c>
      <c r="C5" s="481"/>
      <c r="D5" s="481"/>
      <c r="E5" s="481"/>
      <c r="F5" s="481"/>
      <c r="G5" s="481"/>
      <c r="H5" s="481"/>
      <c r="I5" s="481"/>
      <c r="J5" s="481"/>
      <c r="K5" s="481"/>
      <c r="L5" s="481"/>
      <c r="N5" s="18"/>
    </row>
    <row r="6" spans="1:14" s="9" customFormat="1" ht="12.75">
      <c r="A6" s="69"/>
      <c r="B6" s="505" t="str">
        <f>Translations!$B$36</f>
        <v>http://eur-lex.europa.eu/legal-content/EN/TXT/HTML/?uri=CELEX:02003L0087-20151029&amp;qid=1447163831856&amp;from=EN</v>
      </c>
      <c r="C6" s="505"/>
      <c r="D6" s="505"/>
      <c r="E6" s="505"/>
      <c r="F6" s="505"/>
      <c r="G6" s="505"/>
      <c r="H6" s="505"/>
      <c r="I6" s="505"/>
      <c r="J6" s="505"/>
      <c r="K6" s="505"/>
      <c r="L6" s="476"/>
      <c r="N6" s="18"/>
    </row>
    <row r="7" spans="1:14" s="9" customFormat="1" ht="26.25" customHeight="1">
      <c r="A7" s="8">
        <v>2</v>
      </c>
      <c r="B7" s="481" t="str">
        <f>Translations!$B$37</f>
        <v>The Monitoring and Reporting Regulation (Commission Regulation (EU) No. 601/2012, hereinafter the "MRR"), defines further requirements for monitoring and reporting. The MRR can be downloaded from:</v>
      </c>
      <c r="C7" s="481"/>
      <c r="D7" s="481"/>
      <c r="E7" s="481"/>
      <c r="F7" s="481"/>
      <c r="G7" s="481"/>
      <c r="H7" s="481"/>
      <c r="I7" s="481"/>
      <c r="J7" s="481"/>
      <c r="K7" s="481"/>
      <c r="L7" s="481"/>
      <c r="N7" s="18"/>
    </row>
    <row r="8" spans="1:14" s="9" customFormat="1" ht="12.75" customHeight="1">
      <c r="A8" s="8"/>
      <c r="B8" s="505" t="str">
        <f>Translations!$B$38</f>
        <v>http://eur-lex.europa.eu/legal-content/EN/TXT/PDF/?uri=CELEX:02012R0601-20140730&amp;qid=1447163892338&amp;from=EN</v>
      </c>
      <c r="C8" s="505"/>
      <c r="D8" s="505"/>
      <c r="E8" s="505"/>
      <c r="F8" s="505"/>
      <c r="G8" s="505"/>
      <c r="H8" s="505"/>
      <c r="I8" s="505"/>
      <c r="J8" s="505"/>
      <c r="K8" s="505"/>
      <c r="L8" s="476"/>
      <c r="N8" s="18"/>
    </row>
    <row r="9" spans="1:14" s="9" customFormat="1" ht="12.75" customHeight="1">
      <c r="A9" s="8"/>
      <c r="B9" s="481" t="str">
        <f>Translations!$B$856</f>
        <v>Article 67(3) of the MRR requires:</v>
      </c>
      <c r="C9" s="481"/>
      <c r="D9" s="481"/>
      <c r="E9" s="481"/>
      <c r="F9" s="481"/>
      <c r="G9" s="481"/>
      <c r="H9" s="481"/>
      <c r="I9" s="481"/>
      <c r="J9" s="481"/>
      <c r="K9" s="481"/>
      <c r="L9" s="481"/>
      <c r="N9" s="18"/>
    </row>
    <row r="10" spans="1:14" s="9" customFormat="1" ht="12.75" customHeight="1">
      <c r="A10" s="8"/>
      <c r="B10" s="486" t="str">
        <f>Translations!$B$857</f>
        <v>The annual emission reports and tonne-kilometre data reports shall at least contain the information listed in Annex X.</v>
      </c>
      <c r="C10" s="486"/>
      <c r="D10" s="486"/>
      <c r="E10" s="486"/>
      <c r="F10" s="486"/>
      <c r="G10" s="486"/>
      <c r="H10" s="486"/>
      <c r="I10" s="486"/>
      <c r="J10" s="486"/>
      <c r="K10" s="486"/>
      <c r="L10" s="486"/>
      <c r="N10" s="18"/>
    </row>
    <row r="11" spans="1:14" s="9" customFormat="1" ht="12.75" customHeight="1">
      <c r="A11" s="8"/>
      <c r="B11" s="481" t="str">
        <f>Translations!$B$858</f>
        <v>Annex X sets out the minimum content of Annual Emissions Reports.</v>
      </c>
      <c r="C11" s="481"/>
      <c r="D11" s="481"/>
      <c r="E11" s="481"/>
      <c r="F11" s="481"/>
      <c r="G11" s="481"/>
      <c r="H11" s="481"/>
      <c r="I11" s="481"/>
      <c r="J11" s="481"/>
      <c r="K11" s="481"/>
      <c r="L11" s="481"/>
      <c r="N11" s="18"/>
    </row>
    <row r="12" spans="1:14" s="9" customFormat="1" ht="12.75">
      <c r="A12" s="8"/>
      <c r="B12" s="481" t="str">
        <f>Translations!$B$41</f>
        <v>Furthermore, Article 74(1) states:</v>
      </c>
      <c r="C12" s="481"/>
      <c r="D12" s="481"/>
      <c r="E12" s="481"/>
      <c r="F12" s="481"/>
      <c r="G12" s="481"/>
      <c r="H12" s="481"/>
      <c r="I12" s="481"/>
      <c r="J12" s="481"/>
      <c r="K12" s="481"/>
      <c r="L12" s="481"/>
      <c r="N12" s="18"/>
    </row>
    <row r="13" spans="1:14" s="9" customFormat="1" ht="63.75" customHeight="1">
      <c r="A13" s="8"/>
      <c r="B13" s="486"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3" s="486"/>
      <c r="D13" s="486"/>
      <c r="E13" s="486"/>
      <c r="F13" s="486"/>
      <c r="G13" s="486"/>
      <c r="H13" s="486"/>
      <c r="I13" s="486"/>
      <c r="J13" s="486"/>
      <c r="K13" s="486"/>
      <c r="L13" s="486"/>
      <c r="N13" s="18"/>
    </row>
    <row r="14" spans="1:14" s="9" customFormat="1" ht="38.25" customHeight="1">
      <c r="A14" s="8"/>
      <c r="B14" s="481" t="str">
        <f>Translations!$B$859</f>
        <v>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14" s="481"/>
      <c r="D14" s="481"/>
      <c r="E14" s="481"/>
      <c r="F14" s="481"/>
      <c r="G14" s="481"/>
      <c r="H14" s="481"/>
      <c r="I14" s="481"/>
      <c r="J14" s="481"/>
      <c r="K14" s="481"/>
      <c r="L14" s="481"/>
      <c r="N14" s="18"/>
    </row>
    <row r="15" spans="1:14" s="9" customFormat="1" ht="12.75" customHeight="1">
      <c r="A15" s="8"/>
      <c r="B15" s="481" t="str">
        <f>Translations!$B$860</f>
        <v>This reporting template represents the views of the Commission services at the time of publication. </v>
      </c>
      <c r="C15" s="481"/>
      <c r="D15" s="481"/>
      <c r="E15" s="481"/>
      <c r="F15" s="481"/>
      <c r="G15" s="481"/>
      <c r="H15" s="481"/>
      <c r="I15" s="481"/>
      <c r="J15" s="481"/>
      <c r="K15" s="481"/>
      <c r="L15" s="481"/>
      <c r="N15" s="18"/>
    </row>
    <row r="16" spans="1:14" s="9" customFormat="1" ht="51" customHeight="1">
      <c r="A16" s="12"/>
      <c r="B16" s="502" t="str">
        <f>Translations!$B$861</f>
        <v>This is the final version of the annual emissions report template for aircraft operators, as re-endorsed by the Climate Change Committee by written procedure in December 2015.</v>
      </c>
      <c r="C16" s="503"/>
      <c r="D16" s="503"/>
      <c r="E16" s="503"/>
      <c r="F16" s="503"/>
      <c r="G16" s="503"/>
      <c r="H16" s="503"/>
      <c r="I16" s="503"/>
      <c r="J16" s="503"/>
      <c r="K16" s="503"/>
      <c r="L16" s="504"/>
      <c r="N16" s="18"/>
    </row>
    <row r="17" spans="1:14" s="9" customFormat="1" ht="4.5" customHeight="1">
      <c r="A17" s="12"/>
      <c r="B17" s="1"/>
      <c r="C17" s="1"/>
      <c r="D17" s="1"/>
      <c r="E17" s="1"/>
      <c r="F17" s="1"/>
      <c r="G17" s="1"/>
      <c r="H17" s="1"/>
      <c r="I17" s="1"/>
      <c r="J17" s="1"/>
      <c r="K17" s="1"/>
      <c r="L17" s="1"/>
      <c r="N17" s="18"/>
    </row>
    <row r="18" spans="1:14" s="9" customFormat="1" ht="12.75" customHeight="1">
      <c r="A18" s="8">
        <v>3</v>
      </c>
      <c r="B18" s="481" t="str">
        <f>Translations!$B$44</f>
        <v>All Commission guidance documents on the Monitoring and Reporting Regulation can be found at:</v>
      </c>
      <c r="C18" s="481"/>
      <c r="D18" s="481"/>
      <c r="E18" s="481"/>
      <c r="F18" s="481"/>
      <c r="G18" s="481"/>
      <c r="H18" s="481"/>
      <c r="I18" s="481"/>
      <c r="J18" s="481"/>
      <c r="K18" s="481"/>
      <c r="L18" s="481"/>
      <c r="N18" s="18"/>
    </row>
    <row r="19" spans="1:14" s="9" customFormat="1" ht="12.75" customHeight="1">
      <c r="A19" s="8"/>
      <c r="B19" s="505" t="str">
        <f>Translations!$B$862</f>
        <v>http://ec.europa.eu/clima/policies/ets/monitoring/documentation_en.htm</v>
      </c>
      <c r="C19" s="505"/>
      <c r="D19" s="505"/>
      <c r="E19" s="505"/>
      <c r="F19" s="505"/>
      <c r="G19" s="505"/>
      <c r="H19" s="505"/>
      <c r="I19" s="505"/>
      <c r="J19" s="505"/>
      <c r="K19" s="505"/>
      <c r="L19" s="476"/>
      <c r="N19" s="18"/>
    </row>
    <row r="20" spans="1:14" s="9" customFormat="1" ht="12.75">
      <c r="A20" s="8"/>
      <c r="B20" s="10"/>
      <c r="C20" s="10"/>
      <c r="D20" s="10"/>
      <c r="E20" s="10"/>
      <c r="F20" s="10"/>
      <c r="G20" s="10"/>
      <c r="H20" s="10"/>
      <c r="I20" s="10"/>
      <c r="J20" s="10"/>
      <c r="K20" s="10"/>
      <c r="L20" s="11"/>
      <c r="N20" s="18"/>
    </row>
    <row r="21" spans="1:13" ht="87" customHeight="1">
      <c r="A21" s="8">
        <v>4</v>
      </c>
      <c r="B21" s="508" t="str">
        <f>Translations!$B$863</f>
        <v>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v>
      </c>
      <c r="C21" s="508"/>
      <c r="D21" s="508"/>
      <c r="E21" s="508"/>
      <c r="F21" s="508"/>
      <c r="G21" s="508"/>
      <c r="H21" s="508"/>
      <c r="I21" s="508"/>
      <c r="J21" s="508"/>
      <c r="K21" s="508"/>
      <c r="L21" s="508"/>
      <c r="M21" s="9"/>
    </row>
    <row r="22" spans="1:12" ht="25.5" customHeight="1">
      <c r="A22" s="8"/>
      <c r="B22" s="488" t="str">
        <f>Translations!$B$47</f>
        <v>Accordingly, all references to Member States in this template should be interpreted as including all 31 EEA States. The EEA comprises the 28 EU Member States, Iceland, Liechtenstein and Norway.</v>
      </c>
      <c r="C22" s="488"/>
      <c r="D22" s="488"/>
      <c r="E22" s="488"/>
      <c r="F22" s="488"/>
      <c r="G22" s="488"/>
      <c r="H22" s="488"/>
      <c r="I22" s="488"/>
      <c r="J22" s="488"/>
      <c r="K22" s="488"/>
      <c r="L22" s="488"/>
    </row>
    <row r="23" spans="1:14" s="9" customFormat="1" ht="12.75">
      <c r="A23" s="8"/>
      <c r="B23" s="10"/>
      <c r="C23" s="10"/>
      <c r="D23" s="10"/>
      <c r="E23" s="10"/>
      <c r="F23" s="10"/>
      <c r="G23" s="10"/>
      <c r="H23" s="10"/>
      <c r="I23" s="10"/>
      <c r="J23" s="10"/>
      <c r="K23" s="10"/>
      <c r="L23" s="11"/>
      <c r="N23" s="18"/>
    </row>
    <row r="24" spans="1:14" s="20" customFormat="1" ht="15.75">
      <c r="A24" s="8">
        <v>5</v>
      </c>
      <c r="B24" s="489" t="str">
        <f>Translations!$B$48</f>
        <v>Before you use this file, please carry out the following steps:</v>
      </c>
      <c r="C24" s="489"/>
      <c r="D24" s="489"/>
      <c r="E24" s="489"/>
      <c r="F24" s="489"/>
      <c r="G24" s="489"/>
      <c r="H24" s="489"/>
      <c r="I24" s="489"/>
      <c r="J24" s="489"/>
      <c r="K24" s="489"/>
      <c r="L24" s="489"/>
      <c r="N24" s="18"/>
    </row>
    <row r="25" spans="1:12" ht="42.75" customHeight="1">
      <c r="A25" s="8"/>
      <c r="B25" s="298" t="s">
        <v>246</v>
      </c>
      <c r="C25" s="488"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5" s="487"/>
      <c r="E25" s="487"/>
      <c r="F25" s="487"/>
      <c r="G25" s="487"/>
      <c r="H25" s="487"/>
      <c r="I25" s="487"/>
      <c r="J25" s="487"/>
      <c r="K25" s="487"/>
      <c r="L25" s="487"/>
    </row>
    <row r="26" spans="1:12" ht="29.25" customHeight="1">
      <c r="A26" s="8"/>
      <c r="B26" s="298" t="s">
        <v>249</v>
      </c>
      <c r="C26" s="487" t="str">
        <f>Translations!$B$50</f>
        <v>Identify the Competent Authority (CA) responsible for your case in that administering Member State (there may be more than one CA per Member State). </v>
      </c>
      <c r="D26" s="487"/>
      <c r="E26" s="487"/>
      <c r="F26" s="487"/>
      <c r="G26" s="487"/>
      <c r="H26" s="487"/>
      <c r="I26" s="487"/>
      <c r="J26" s="487"/>
      <c r="K26" s="487"/>
      <c r="L26" s="487"/>
    </row>
    <row r="27" spans="1:12" ht="30.75" customHeight="1">
      <c r="A27" s="8"/>
      <c r="B27" s="298" t="s">
        <v>285</v>
      </c>
      <c r="C27" s="487" t="str">
        <f>Translations!$B$51</f>
        <v>Check the CA's webpage or directly contact the CA in order to find out if you have the correct version of the template. The template version is clearly indicated on the cover page of this file.</v>
      </c>
      <c r="D27" s="487"/>
      <c r="E27" s="487"/>
      <c r="F27" s="487"/>
      <c r="G27" s="487"/>
      <c r="H27" s="487"/>
      <c r="I27" s="487"/>
      <c r="J27" s="487"/>
      <c r="K27" s="487"/>
      <c r="L27" s="487"/>
    </row>
    <row r="28" spans="1:12" ht="29.25" customHeight="1">
      <c r="A28" s="8"/>
      <c r="B28" s="298" t="s">
        <v>251</v>
      </c>
      <c r="C28" s="487" t="str">
        <f>Translations!$B$52</f>
        <v>Some Member States may require you to use an alternative system, such as Internet-based forms instead of a spreadsheet. Check your administering Member State requirements. In this case the CA will provide further information to you.</v>
      </c>
      <c r="D28" s="487"/>
      <c r="E28" s="487"/>
      <c r="F28" s="487"/>
      <c r="G28" s="487"/>
      <c r="H28" s="487"/>
      <c r="I28" s="487"/>
      <c r="J28" s="487"/>
      <c r="K28" s="487"/>
      <c r="L28" s="487"/>
    </row>
    <row r="29" spans="1:14" s="9" customFormat="1" ht="12.75">
      <c r="A29" s="8"/>
      <c r="B29" s="298" t="s">
        <v>252</v>
      </c>
      <c r="C29" s="481" t="str">
        <f>Translations!$B$53</f>
        <v>Read carefully the instructions below for filling this template.</v>
      </c>
      <c r="D29" s="481"/>
      <c r="E29" s="481"/>
      <c r="F29" s="481"/>
      <c r="G29" s="481"/>
      <c r="H29" s="481"/>
      <c r="I29" s="481"/>
      <c r="J29" s="481"/>
      <c r="K29" s="481"/>
      <c r="L29" s="481"/>
      <c r="N29" s="18"/>
    </row>
    <row r="30" spans="1:12" ht="12.75">
      <c r="A30" s="8"/>
      <c r="B30" s="487"/>
      <c r="C30" s="487"/>
      <c r="D30" s="487"/>
      <c r="E30" s="487"/>
      <c r="F30" s="487"/>
      <c r="G30" s="487"/>
      <c r="H30" s="487"/>
      <c r="I30" s="487"/>
      <c r="J30" s="487"/>
      <c r="K30" s="487"/>
      <c r="L30" s="487"/>
    </row>
    <row r="31" spans="1:12" ht="15" customHeight="1">
      <c r="A31" s="8">
        <f>A24+1</f>
        <v>6</v>
      </c>
      <c r="B31" s="513" t="str">
        <f>Translations!$B$867</f>
        <v>This emission report must be submitted to your Competent Authority ("CA") to the following address:</v>
      </c>
      <c r="C31" s="513"/>
      <c r="D31" s="513"/>
      <c r="E31" s="513"/>
      <c r="F31" s="513"/>
      <c r="G31" s="513"/>
      <c r="H31" s="513"/>
      <c r="I31" s="513"/>
      <c r="J31" s="513"/>
      <c r="K31" s="513"/>
      <c r="L31" s="513"/>
    </row>
    <row r="32" spans="1:12" ht="12.75">
      <c r="A32" s="8"/>
      <c r="B32" s="299"/>
      <c r="C32" s="299"/>
      <c r="D32" s="299"/>
      <c r="E32" s="299"/>
      <c r="F32" s="299"/>
      <c r="G32" s="299"/>
      <c r="H32" s="299"/>
      <c r="I32" s="299"/>
      <c r="J32" s="299"/>
      <c r="K32" s="299"/>
      <c r="L32" s="300"/>
    </row>
    <row r="33" spans="2:12" ht="12.75">
      <c r="B33" s="21"/>
      <c r="C33" s="21"/>
      <c r="D33" s="21"/>
      <c r="E33" s="493" t="str">
        <f>Translations!$B$55</f>
        <v>Detail address to be provided by the Member State</v>
      </c>
      <c r="F33" s="494"/>
      <c r="G33" s="494"/>
      <c r="H33" s="495"/>
      <c r="I33" s="21"/>
      <c r="J33" s="21"/>
      <c r="K33" s="21"/>
      <c r="L33" s="22"/>
    </row>
    <row r="34" spans="2:12" ht="12.75">
      <c r="B34" s="21"/>
      <c r="C34" s="21"/>
      <c r="D34" s="21"/>
      <c r="E34" s="496"/>
      <c r="F34" s="497"/>
      <c r="G34" s="497"/>
      <c r="H34" s="498"/>
      <c r="I34" s="21"/>
      <c r="J34" s="21"/>
      <c r="K34" s="21"/>
      <c r="L34" s="22"/>
    </row>
    <row r="35" spans="2:12" ht="12.75">
      <c r="B35" s="21"/>
      <c r="C35" s="21"/>
      <c r="D35" s="21"/>
      <c r="E35" s="496"/>
      <c r="F35" s="497"/>
      <c r="G35" s="497"/>
      <c r="H35" s="498"/>
      <c r="I35" s="21"/>
      <c r="J35" s="21"/>
      <c r="K35" s="21"/>
      <c r="L35" s="22"/>
    </row>
    <row r="36" spans="2:12" ht="12.75">
      <c r="B36" s="21"/>
      <c r="D36" s="21"/>
      <c r="E36" s="496"/>
      <c r="F36" s="497"/>
      <c r="G36" s="497"/>
      <c r="H36" s="498"/>
      <c r="I36" s="21"/>
      <c r="J36" s="21"/>
      <c r="K36" s="21"/>
      <c r="L36" s="22"/>
    </row>
    <row r="37" spans="2:12" ht="12.75">
      <c r="B37" s="21"/>
      <c r="C37" s="21"/>
      <c r="D37" s="21"/>
      <c r="E37" s="496"/>
      <c r="F37" s="497"/>
      <c r="G37" s="497"/>
      <c r="H37" s="498"/>
      <c r="I37" s="21"/>
      <c r="J37" s="21"/>
      <c r="K37" s="21"/>
      <c r="L37" s="22"/>
    </row>
    <row r="38" spans="2:12" ht="12.75">
      <c r="B38" s="21"/>
      <c r="C38" s="21"/>
      <c r="D38" s="21"/>
      <c r="E38" s="496"/>
      <c r="F38" s="497"/>
      <c r="G38" s="497"/>
      <c r="H38" s="498"/>
      <c r="I38" s="21"/>
      <c r="J38" s="21"/>
      <c r="K38" s="21"/>
      <c r="L38" s="22"/>
    </row>
    <row r="39" spans="2:12" ht="12.75">
      <c r="B39" s="21"/>
      <c r="C39" s="21"/>
      <c r="D39" s="21"/>
      <c r="E39" s="496"/>
      <c r="F39" s="497"/>
      <c r="G39" s="497"/>
      <c r="H39" s="498"/>
      <c r="I39" s="21"/>
      <c r="J39" s="21"/>
      <c r="K39" s="21"/>
      <c r="L39" s="22"/>
    </row>
    <row r="40" spans="2:12" ht="12.75">
      <c r="B40" s="21"/>
      <c r="C40" s="21"/>
      <c r="D40" s="21"/>
      <c r="E40" s="499"/>
      <c r="F40" s="500"/>
      <c r="G40" s="500"/>
      <c r="H40" s="501"/>
      <c r="I40" s="21"/>
      <c r="J40" s="21"/>
      <c r="K40" s="21"/>
      <c r="L40" s="22"/>
    </row>
    <row r="41" spans="2:12" ht="12.75">
      <c r="B41" s="21"/>
      <c r="C41" s="21"/>
      <c r="D41" s="21"/>
      <c r="E41" s="21"/>
      <c r="F41" s="21"/>
      <c r="G41" s="21"/>
      <c r="H41" s="21"/>
      <c r="I41" s="21"/>
      <c r="J41" s="21"/>
      <c r="K41" s="21"/>
      <c r="L41" s="22"/>
    </row>
    <row r="42" spans="1:12" ht="33" customHeight="1">
      <c r="A42" s="8">
        <f>A31+1</f>
        <v>7</v>
      </c>
      <c r="B42" s="487" t="str">
        <f>Translations!$B$868</f>
        <v>Contact your Competent Authority if you need assistance to complete your Annual Emissions Report. Some Member States have produced guidance documents which you may find useful in addition to the Commission's guidance mentioned above.</v>
      </c>
      <c r="C42" s="487"/>
      <c r="D42" s="487"/>
      <c r="E42" s="487"/>
      <c r="F42" s="487"/>
      <c r="G42" s="487"/>
      <c r="H42" s="487"/>
      <c r="I42" s="487"/>
      <c r="J42" s="487"/>
      <c r="K42" s="487"/>
      <c r="L42" s="487"/>
    </row>
    <row r="43" spans="1:12" ht="63.75" customHeight="1">
      <c r="A43" s="8">
        <f>A42+1</f>
        <v>8</v>
      </c>
      <c r="B43" s="476"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3" s="477"/>
      <c r="D43" s="477"/>
      <c r="E43" s="477"/>
      <c r="F43" s="477"/>
      <c r="G43" s="477"/>
      <c r="H43" s="477"/>
      <c r="I43" s="477"/>
      <c r="J43" s="477"/>
      <c r="K43" s="477"/>
      <c r="L43" s="477"/>
    </row>
    <row r="44" spans="1:12" ht="12.75">
      <c r="A44" s="8"/>
      <c r="B44" s="10"/>
      <c r="C44" s="10"/>
      <c r="D44" s="10"/>
      <c r="E44" s="10"/>
      <c r="F44" s="10"/>
      <c r="G44" s="10"/>
      <c r="H44" s="10"/>
      <c r="I44" s="10"/>
      <c r="J44" s="10"/>
      <c r="K44" s="10"/>
      <c r="L44" s="11"/>
    </row>
    <row r="45" spans="1:12" ht="15.75">
      <c r="A45" s="8">
        <f>A43+1</f>
        <v>9</v>
      </c>
      <c r="B45" s="489" t="str">
        <f>Translations!$B$61</f>
        <v>Information sources:</v>
      </c>
      <c r="C45" s="489"/>
      <c r="D45" s="489"/>
      <c r="E45" s="489"/>
      <c r="F45" s="489"/>
      <c r="G45" s="489"/>
      <c r="H45" s="489"/>
      <c r="I45" s="489"/>
      <c r="J45" s="489"/>
      <c r="K45" s="489"/>
      <c r="L45" s="489"/>
    </row>
    <row r="46" spans="1:12" ht="12.75">
      <c r="A46" s="8"/>
      <c r="B46" s="301" t="str">
        <f>Translations!$B$62</f>
        <v>EU Websites:</v>
      </c>
      <c r="C46" s="10"/>
      <c r="D46" s="10"/>
      <c r="E46" s="10"/>
      <c r="F46" s="10"/>
      <c r="G46" s="10"/>
      <c r="H46" s="10"/>
      <c r="I46" s="10"/>
      <c r="J46" s="10"/>
      <c r="K46" s="10"/>
      <c r="L46" s="11"/>
    </row>
    <row r="47" spans="1:14" s="9" customFormat="1" ht="12.75">
      <c r="A47" s="8"/>
      <c r="B47" s="10" t="str">
        <f>Translations!$B$63</f>
        <v>EU-Legislation:</v>
      </c>
      <c r="C47" s="10"/>
      <c r="D47" s="482" t="str">
        <f>Translations!$B$64</f>
        <v>http://eur-lex.europa.eu/en/index.htm </v>
      </c>
      <c r="E47" s="483"/>
      <c r="F47" s="483"/>
      <c r="G47" s="483"/>
      <c r="H47" s="483"/>
      <c r="I47" s="483"/>
      <c r="J47" s="10"/>
      <c r="K47" s="10"/>
      <c r="L47" s="11"/>
      <c r="N47" s="18"/>
    </row>
    <row r="48" spans="1:14" s="9" customFormat="1" ht="12.75">
      <c r="A48" s="8"/>
      <c r="B48" s="10" t="str">
        <f>Translations!$B$65</f>
        <v>EU ETS general:</v>
      </c>
      <c r="C48" s="10"/>
      <c r="D48" s="478" t="str">
        <f>Translations!$B$66</f>
        <v>http://ec.europa.eu/clima/policies/ets/index_en.htm</v>
      </c>
      <c r="E48" s="477"/>
      <c r="F48" s="477"/>
      <c r="G48" s="477"/>
      <c r="H48" s="477"/>
      <c r="I48" s="477"/>
      <c r="J48" s="10"/>
      <c r="K48" s="10"/>
      <c r="L48" s="11"/>
      <c r="N48" s="18"/>
    </row>
    <row r="49" spans="1:14" s="9" customFormat="1" ht="12.75">
      <c r="A49" s="8"/>
      <c r="B49" s="10" t="str">
        <f>Translations!$B$67</f>
        <v>Aviation EU ETS: </v>
      </c>
      <c r="C49" s="10"/>
      <c r="D49" s="478" t="str">
        <f>Translations!$B$68</f>
        <v>http://ec.europa.eu/clima/policies/transport/aviation/index_en.htm</v>
      </c>
      <c r="E49" s="477"/>
      <c r="F49" s="477"/>
      <c r="G49" s="477"/>
      <c r="H49" s="477"/>
      <c r="I49" s="477"/>
      <c r="J49" s="10"/>
      <c r="K49" s="10"/>
      <c r="L49" s="11"/>
      <c r="N49" s="18"/>
    </row>
    <row r="50" spans="1:14" s="9" customFormat="1" ht="12.75">
      <c r="A50" s="8"/>
      <c r="B50" s="10" t="str">
        <f>Translations!$B$69</f>
        <v>Monitoring and Reporting in the EU ETS: </v>
      </c>
      <c r="C50" s="10"/>
      <c r="D50" s="10"/>
      <c r="E50" s="10"/>
      <c r="F50" s="10"/>
      <c r="G50" s="10"/>
      <c r="H50" s="10"/>
      <c r="I50" s="10"/>
      <c r="J50" s="10"/>
      <c r="K50" s="10"/>
      <c r="L50" s="11"/>
      <c r="N50" s="18"/>
    </row>
    <row r="51" spans="1:14" s="9" customFormat="1" ht="12.75">
      <c r="A51" s="8"/>
      <c r="B51" s="10"/>
      <c r="C51" s="10"/>
      <c r="D51" s="482" t="str">
        <f>Translations!$B$45</f>
        <v>http://ec.europa.eu/clima/policies/ets/monitoring/index_en.htm</v>
      </c>
      <c r="E51" s="483"/>
      <c r="F51" s="483"/>
      <c r="G51" s="483"/>
      <c r="H51" s="483"/>
      <c r="I51" s="483"/>
      <c r="J51" s="10"/>
      <c r="K51" s="10"/>
      <c r="L51" s="11"/>
      <c r="N51" s="18"/>
    </row>
    <row r="52" spans="1:14" s="9" customFormat="1" ht="12.75">
      <c r="A52" s="8"/>
      <c r="B52" s="10"/>
      <c r="C52" s="10"/>
      <c r="D52" s="70"/>
      <c r="E52" s="13"/>
      <c r="F52" s="13"/>
      <c r="G52" s="13"/>
      <c r="H52" s="13"/>
      <c r="I52" s="13"/>
      <c r="J52" s="10"/>
      <c r="K52" s="10"/>
      <c r="L52" s="11"/>
      <c r="N52" s="18"/>
    </row>
    <row r="53" spans="1:12" ht="12.75">
      <c r="A53" s="8"/>
      <c r="B53" s="301" t="str">
        <f>Translations!$B$70</f>
        <v>Other Websites:</v>
      </c>
      <c r="C53" s="10"/>
      <c r="D53" s="10"/>
      <c r="E53" s="10"/>
      <c r="F53" s="10"/>
      <c r="G53" s="10"/>
      <c r="H53" s="10"/>
      <c r="I53" s="10"/>
      <c r="J53" s="10"/>
      <c r="K53" s="10"/>
      <c r="L53" s="11"/>
    </row>
    <row r="54" spans="2:9" ht="12.75">
      <c r="B54" s="24" t="str">
        <f>Translations!$B$71</f>
        <v>&lt;to be provided by Member State&gt;</v>
      </c>
      <c r="C54" s="24"/>
      <c r="D54" s="24"/>
      <c r="E54" s="24"/>
      <c r="F54" s="24"/>
      <c r="G54" s="24"/>
      <c r="H54" s="24"/>
      <c r="I54" s="24"/>
    </row>
    <row r="55" spans="2:9" ht="12.75">
      <c r="B55" s="24"/>
      <c r="C55" s="24"/>
      <c r="D55" s="24"/>
      <c r="E55" s="24"/>
      <c r="F55" s="24"/>
      <c r="G55" s="24"/>
      <c r="H55" s="24"/>
      <c r="I55" s="24"/>
    </row>
    <row r="56" ht="12.75">
      <c r="B56" s="10" t="str">
        <f>Translations!$B$72</f>
        <v>Helpdesk:</v>
      </c>
    </row>
    <row r="57" spans="2:9" ht="12.75">
      <c r="B57" s="24" t="str">
        <f>Translations!$B$73</f>
        <v>&lt;to be provided by Member State, if relevant&gt;</v>
      </c>
      <c r="C57" s="24"/>
      <c r="D57" s="24"/>
      <c r="E57" s="24"/>
      <c r="F57" s="24"/>
      <c r="G57" s="24"/>
      <c r="H57" s="24"/>
      <c r="I57" s="24"/>
    </row>
    <row r="58" spans="2:9" ht="12.75">
      <c r="B58" s="24"/>
      <c r="C58" s="24"/>
      <c r="D58" s="24"/>
      <c r="E58" s="24"/>
      <c r="F58" s="24"/>
      <c r="G58" s="24"/>
      <c r="H58" s="24"/>
      <c r="I58" s="24"/>
    </row>
    <row r="61" spans="1:12" ht="15.75">
      <c r="A61" s="8">
        <f>A45+1</f>
        <v>10</v>
      </c>
      <c r="B61" s="489" t="str">
        <f>Translations!$B$74</f>
        <v>How to use this file:</v>
      </c>
      <c r="C61" s="489"/>
      <c r="D61" s="489"/>
      <c r="E61" s="489"/>
      <c r="F61" s="489"/>
      <c r="G61" s="489"/>
      <c r="H61" s="489"/>
      <c r="I61" s="489"/>
      <c r="J61" s="489"/>
      <c r="K61" s="489"/>
      <c r="L61" s="489"/>
    </row>
    <row r="62" spans="1:12" ht="25.5" customHeight="1">
      <c r="A62" s="8"/>
      <c r="B62" s="481" t="str">
        <f>Translations!$B$870</f>
        <v>This template has been developed to accommodate the minimum content of an annual emissions report required by the MRR. Operators should therefore refer to the MRR and additional Member State requirements (if any) when completing.</v>
      </c>
      <c r="C62" s="481"/>
      <c r="D62" s="481"/>
      <c r="E62" s="481"/>
      <c r="F62" s="481"/>
      <c r="G62" s="481"/>
      <c r="H62" s="481"/>
      <c r="I62" s="481"/>
      <c r="J62" s="481"/>
      <c r="K62" s="481"/>
      <c r="L62" s="479"/>
    </row>
    <row r="63" spans="1:14" s="21" customFormat="1" ht="26.25" customHeight="1">
      <c r="A63" s="8"/>
      <c r="B63" s="477" t="str">
        <f>Translations!$B$76</f>
        <v>It is recommended that you go through the file from start to end. There are a few functions which will guide you through the form which depend on previous input, such as cells changing colour if an input is not needed (see colour codes below).</v>
      </c>
      <c r="C63" s="477"/>
      <c r="D63" s="477"/>
      <c r="E63" s="477"/>
      <c r="F63" s="477"/>
      <c r="G63" s="477"/>
      <c r="H63" s="477"/>
      <c r="I63" s="477"/>
      <c r="J63" s="477"/>
      <c r="K63" s="477"/>
      <c r="L63" s="490"/>
      <c r="N63" s="18"/>
    </row>
    <row r="64" spans="1:14" s="21" customFormat="1" ht="43.5" customHeight="1">
      <c r="A64" s="8"/>
      <c r="B64" s="477"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4" s="477"/>
      <c r="D64" s="477"/>
      <c r="E64" s="477"/>
      <c r="F64" s="477"/>
      <c r="G64" s="477"/>
      <c r="H64" s="477"/>
      <c r="I64" s="477"/>
      <c r="J64" s="477"/>
      <c r="K64" s="477"/>
      <c r="L64" s="490"/>
      <c r="N64" s="18"/>
    </row>
    <row r="65" spans="1:14" s="21" customFormat="1" ht="12.75">
      <c r="A65" s="17"/>
      <c r="B65" s="491" t="str">
        <f>Translations!$B$78</f>
        <v>Colour codes and fonts:</v>
      </c>
      <c r="C65" s="491"/>
      <c r="D65" s="491"/>
      <c r="E65" s="491"/>
      <c r="F65" s="491"/>
      <c r="G65" s="491"/>
      <c r="H65" s="491"/>
      <c r="I65" s="491"/>
      <c r="J65" s="491"/>
      <c r="K65" s="491"/>
      <c r="L65" s="492"/>
      <c r="N65" s="18"/>
    </row>
    <row r="66" spans="3:14" s="9" customFormat="1" ht="12.75">
      <c r="C66" s="452" t="str">
        <f>Translations!$B$79</f>
        <v>Black bold text:</v>
      </c>
      <c r="D66" s="449"/>
      <c r="E66" s="481" t="str">
        <f>Translations!$B$80</f>
        <v>This is text provided by the Commission template. It should be kept as it is.</v>
      </c>
      <c r="F66" s="481"/>
      <c r="G66" s="481"/>
      <c r="H66" s="481"/>
      <c r="I66" s="481"/>
      <c r="J66" s="481"/>
      <c r="K66" s="481"/>
      <c r="L66" s="479"/>
      <c r="N66" s="18"/>
    </row>
    <row r="67" spans="3:14" s="9" customFormat="1" ht="25.5" customHeight="1">
      <c r="C67" s="516" t="str">
        <f>Translations!$B$81</f>
        <v>Smaller italic text:</v>
      </c>
      <c r="D67" s="516"/>
      <c r="E67" s="481" t="str">
        <f>Translations!$B$82</f>
        <v>This text gives further explanations. Member States may add further explanations in MS specific versions of the template.</v>
      </c>
      <c r="F67" s="481"/>
      <c r="G67" s="481"/>
      <c r="H67" s="481"/>
      <c r="I67" s="481"/>
      <c r="J67" s="481"/>
      <c r="K67" s="481"/>
      <c r="L67" s="479"/>
      <c r="N67" s="18"/>
    </row>
    <row r="68" spans="3:14" s="9" customFormat="1" ht="12.75">
      <c r="C68" s="509"/>
      <c r="D68" s="510"/>
      <c r="E68" s="479" t="str">
        <f>Translations!$B$83</f>
        <v>Light yellow fields indicate input fields.</v>
      </c>
      <c r="F68" s="480"/>
      <c r="G68" s="480"/>
      <c r="H68" s="480"/>
      <c r="I68" s="480"/>
      <c r="J68" s="480"/>
      <c r="K68" s="480"/>
      <c r="L68" s="480"/>
      <c r="N68" s="18"/>
    </row>
    <row r="69" spans="3:14" s="9" customFormat="1" ht="12.75">
      <c r="C69" s="511"/>
      <c r="D69" s="512"/>
      <c r="E69" s="479" t="str">
        <f>Translations!$B$84</f>
        <v>Green fields show automatically calculated results. Red text indicates error messages (missing data etc.).</v>
      </c>
      <c r="F69" s="480"/>
      <c r="G69" s="480"/>
      <c r="H69" s="480"/>
      <c r="I69" s="480"/>
      <c r="J69" s="480"/>
      <c r="K69" s="480"/>
      <c r="L69" s="480"/>
      <c r="N69" s="18"/>
    </row>
    <row r="70" spans="3:14" s="9" customFormat="1" ht="12.75">
      <c r="C70" s="514"/>
      <c r="D70" s="515"/>
      <c r="E70" s="479" t="str">
        <f>Translations!$B$85</f>
        <v>Shaded fields indicate that an input in another field makes the input here irrelevant.</v>
      </c>
      <c r="F70" s="481"/>
      <c r="G70" s="481"/>
      <c r="H70" s="481"/>
      <c r="I70" s="481"/>
      <c r="J70" s="481"/>
      <c r="K70" s="481"/>
      <c r="L70" s="479"/>
      <c r="N70" s="18"/>
    </row>
    <row r="71" spans="3:14" s="9" customFormat="1" ht="12.75">
      <c r="C71" s="27"/>
      <c r="D71" s="28"/>
      <c r="E71" s="481" t="str">
        <f>Translations!$B$86</f>
        <v>Grey shaded areas should be filled by Member States before publishing customized version of the template.</v>
      </c>
      <c r="F71" s="480"/>
      <c r="G71" s="480"/>
      <c r="H71" s="480"/>
      <c r="I71" s="480"/>
      <c r="J71" s="480"/>
      <c r="K71" s="480"/>
      <c r="L71" s="480"/>
      <c r="N71" s="18"/>
    </row>
    <row r="72" spans="1:14" s="21" customFormat="1" ht="12.75">
      <c r="A72" s="17"/>
      <c r="B72" s="25"/>
      <c r="C72" s="25"/>
      <c r="D72" s="25"/>
      <c r="E72" s="25"/>
      <c r="F72" s="25"/>
      <c r="G72" s="25"/>
      <c r="H72" s="25"/>
      <c r="I72" s="25"/>
      <c r="J72" s="25"/>
      <c r="K72" s="25"/>
      <c r="L72" s="26"/>
      <c r="N72" s="18"/>
    </row>
    <row r="73" spans="1:14" s="9" customFormat="1" ht="51" customHeight="1">
      <c r="A73" s="8">
        <f>A61+1</f>
        <v>11</v>
      </c>
      <c r="B73" s="484"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73" s="480"/>
      <c r="D73" s="480"/>
      <c r="E73" s="480"/>
      <c r="F73" s="480"/>
      <c r="G73" s="480"/>
      <c r="H73" s="480"/>
      <c r="I73" s="480"/>
      <c r="J73" s="480"/>
      <c r="K73" s="480"/>
      <c r="L73" s="480"/>
      <c r="N73" s="18"/>
    </row>
    <row r="74" spans="1:14" s="9" customFormat="1" ht="51" customHeight="1">
      <c r="A74" s="8">
        <f>A73+1</f>
        <v>12</v>
      </c>
      <c r="B74" s="485"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74" s="473"/>
      <c r="D74" s="473"/>
      <c r="E74" s="473"/>
      <c r="F74" s="473"/>
      <c r="G74" s="473"/>
      <c r="H74" s="473"/>
      <c r="I74" s="473"/>
      <c r="J74" s="473"/>
      <c r="K74" s="473"/>
      <c r="L74" s="449"/>
      <c r="N74" s="18"/>
    </row>
    <row r="75" spans="1:14" s="9" customFormat="1" ht="51" customHeight="1">
      <c r="A75" s="8">
        <f>A74+1</f>
        <v>13</v>
      </c>
      <c r="B75" s="484"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75" s="480"/>
      <c r="D75" s="480"/>
      <c r="E75" s="480"/>
      <c r="F75" s="480"/>
      <c r="G75" s="480"/>
      <c r="H75" s="480"/>
      <c r="I75" s="480"/>
      <c r="J75" s="480"/>
      <c r="K75" s="480"/>
      <c r="L75" s="480"/>
      <c r="N75" s="18"/>
    </row>
    <row r="76" spans="1:14" s="9" customFormat="1" ht="4.5" customHeight="1" thickBot="1">
      <c r="A76" s="30"/>
      <c r="B76" s="472"/>
      <c r="C76" s="473"/>
      <c r="D76" s="473"/>
      <c r="E76" s="473"/>
      <c r="F76" s="473"/>
      <c r="G76" s="473"/>
      <c r="H76" s="473"/>
      <c r="I76" s="473"/>
      <c r="J76" s="473"/>
      <c r="K76" s="473"/>
      <c r="L76" s="35"/>
      <c r="N76" s="18"/>
    </row>
    <row r="77" spans="1:14" s="9" customFormat="1" ht="89.25" customHeight="1" thickBot="1">
      <c r="A77" s="8">
        <f>A75+1</f>
        <v>14</v>
      </c>
      <c r="B77" s="469"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77" s="470"/>
      <c r="D77" s="470"/>
      <c r="E77" s="470"/>
      <c r="F77" s="470"/>
      <c r="G77" s="470"/>
      <c r="H77" s="470"/>
      <c r="I77" s="470"/>
      <c r="J77" s="470"/>
      <c r="K77" s="470"/>
      <c r="L77" s="471"/>
      <c r="N77" s="18"/>
    </row>
    <row r="78" spans="1:14" s="9" customFormat="1" ht="4.5" customHeight="1">
      <c r="A78" s="30"/>
      <c r="B78" s="472"/>
      <c r="C78" s="473"/>
      <c r="D78" s="473"/>
      <c r="E78" s="473"/>
      <c r="F78" s="473"/>
      <c r="G78" s="473"/>
      <c r="H78" s="473"/>
      <c r="I78" s="473"/>
      <c r="J78" s="473"/>
      <c r="K78" s="473"/>
      <c r="L78" s="35"/>
      <c r="N78" s="18"/>
    </row>
    <row r="79" spans="1:14" s="21" customFormat="1" ht="12.75" customHeight="1">
      <c r="A79" s="17"/>
      <c r="B79" s="474" t="str">
        <f>Translations!$B$875</f>
        <v>Note: Formulae must be checked and corrected in particular whenever rows and/or columns are added by aircraft operators.</v>
      </c>
      <c r="C79" s="475"/>
      <c r="D79" s="475"/>
      <c r="E79" s="475"/>
      <c r="F79" s="475"/>
      <c r="G79" s="475"/>
      <c r="H79" s="475"/>
      <c r="I79" s="475"/>
      <c r="J79" s="475"/>
      <c r="K79" s="475"/>
      <c r="L79" s="475"/>
      <c r="N79" s="18"/>
    </row>
    <row r="80" spans="1:14" s="21" customFormat="1" ht="12.75">
      <c r="A80" s="17"/>
      <c r="L80" s="22"/>
      <c r="N80" s="18"/>
    </row>
    <row r="81" spans="1:15" ht="15.75" customHeight="1">
      <c r="A81" s="8">
        <f>A77+1</f>
        <v>15</v>
      </c>
      <c r="B81" s="489" t="str">
        <f>Translations!$B$87</f>
        <v>Member State-specific guidance is listed here:</v>
      </c>
      <c r="C81" s="489"/>
      <c r="D81" s="489"/>
      <c r="E81" s="489"/>
      <c r="F81" s="489"/>
      <c r="G81" s="489"/>
      <c r="H81" s="489"/>
      <c r="I81" s="489"/>
      <c r="J81" s="489"/>
      <c r="K81" s="489"/>
      <c r="L81" s="489"/>
      <c r="O81" s="21"/>
    </row>
    <row r="82" spans="2:15" ht="12.75">
      <c r="B82" s="24"/>
      <c r="C82" s="24"/>
      <c r="D82" s="24"/>
      <c r="E82" s="24"/>
      <c r="F82" s="24"/>
      <c r="G82" s="24"/>
      <c r="H82" s="24"/>
      <c r="I82" s="24"/>
      <c r="J82" s="24"/>
      <c r="K82" s="24"/>
      <c r="L82" s="29"/>
      <c r="O82" s="21"/>
    </row>
    <row r="83" spans="2:15" ht="12.75">
      <c r="B83" s="24"/>
      <c r="C83" s="24"/>
      <c r="D83" s="24"/>
      <c r="E83" s="24"/>
      <c r="F83" s="24"/>
      <c r="G83" s="24"/>
      <c r="H83" s="24"/>
      <c r="I83" s="24"/>
      <c r="J83" s="24"/>
      <c r="K83" s="24"/>
      <c r="L83" s="29"/>
      <c r="O83" s="21"/>
    </row>
    <row r="84" spans="2:12" ht="12.75">
      <c r="B84" s="24"/>
      <c r="C84" s="24"/>
      <c r="D84" s="24"/>
      <c r="E84" s="24"/>
      <c r="F84" s="24"/>
      <c r="G84" s="24"/>
      <c r="H84" s="24"/>
      <c r="I84" s="24"/>
      <c r="J84" s="24"/>
      <c r="K84" s="24"/>
      <c r="L84" s="29"/>
    </row>
    <row r="85" spans="2:12" ht="12.75">
      <c r="B85" s="24"/>
      <c r="C85" s="24"/>
      <c r="D85" s="24"/>
      <c r="E85" s="24"/>
      <c r="F85" s="24"/>
      <c r="G85" s="24"/>
      <c r="H85" s="24"/>
      <c r="I85" s="24"/>
      <c r="J85" s="24"/>
      <c r="K85" s="24"/>
      <c r="L85" s="29"/>
    </row>
    <row r="86" spans="2:12" ht="12.75">
      <c r="B86" s="24"/>
      <c r="C86" s="24"/>
      <c r="D86" s="24"/>
      <c r="E86" s="24"/>
      <c r="F86" s="24"/>
      <c r="G86" s="24"/>
      <c r="H86" s="24"/>
      <c r="I86" s="24"/>
      <c r="J86" s="24"/>
      <c r="K86" s="24"/>
      <c r="L86" s="29"/>
    </row>
    <row r="87" spans="2:12" ht="12.75">
      <c r="B87" s="24"/>
      <c r="C87" s="24"/>
      <c r="D87" s="24"/>
      <c r="E87" s="24"/>
      <c r="F87" s="24"/>
      <c r="G87" s="24"/>
      <c r="H87" s="24"/>
      <c r="I87" s="24"/>
      <c r="J87" s="24"/>
      <c r="K87" s="24"/>
      <c r="L87" s="29"/>
    </row>
    <row r="88" spans="2:12" ht="12.75">
      <c r="B88" s="24"/>
      <c r="C88" s="24"/>
      <c r="D88" s="24"/>
      <c r="E88" s="24"/>
      <c r="F88" s="24"/>
      <c r="G88" s="24"/>
      <c r="H88" s="24"/>
      <c r="I88" s="24"/>
      <c r="J88" s="24"/>
      <c r="K88" s="24"/>
      <c r="L88" s="29"/>
    </row>
    <row r="89" spans="2:12" ht="12.75">
      <c r="B89" s="24"/>
      <c r="C89" s="24"/>
      <c r="D89" s="24"/>
      <c r="E89" s="24"/>
      <c r="F89" s="24"/>
      <c r="G89" s="24"/>
      <c r="H89" s="24"/>
      <c r="I89" s="24"/>
      <c r="J89" s="24"/>
      <c r="K89" s="24"/>
      <c r="L89" s="29"/>
    </row>
    <row r="90" spans="2:12" ht="12.75">
      <c r="B90" s="24"/>
      <c r="C90" s="24"/>
      <c r="D90" s="24"/>
      <c r="E90" s="24"/>
      <c r="F90" s="24"/>
      <c r="G90" s="24"/>
      <c r="H90" s="24"/>
      <c r="I90" s="24"/>
      <c r="J90" s="24"/>
      <c r="K90" s="24"/>
      <c r="L90" s="29"/>
    </row>
    <row r="91" spans="2:12" ht="12.75">
      <c r="B91" s="24"/>
      <c r="C91" s="24"/>
      <c r="D91" s="24"/>
      <c r="E91" s="24"/>
      <c r="F91" s="24"/>
      <c r="G91" s="24"/>
      <c r="H91" s="24"/>
      <c r="I91" s="24"/>
      <c r="J91" s="24"/>
      <c r="K91" s="24"/>
      <c r="L91" s="29"/>
    </row>
    <row r="92" spans="2:12" ht="12.75">
      <c r="B92" s="24"/>
      <c r="C92" s="24"/>
      <c r="D92" s="24"/>
      <c r="E92" s="24"/>
      <c r="F92" s="24"/>
      <c r="G92" s="24"/>
      <c r="H92" s="24"/>
      <c r="I92" s="24"/>
      <c r="J92" s="24"/>
      <c r="K92" s="24"/>
      <c r="L92" s="29"/>
    </row>
    <row r="93" spans="2:12" ht="12.75">
      <c r="B93" s="24"/>
      <c r="C93" s="24"/>
      <c r="D93" s="24"/>
      <c r="E93" s="24"/>
      <c r="F93" s="24"/>
      <c r="G93" s="24"/>
      <c r="H93" s="24"/>
      <c r="I93" s="24"/>
      <c r="J93" s="24"/>
      <c r="K93" s="24"/>
      <c r="L93" s="29"/>
    </row>
  </sheetData>
  <sheetProtection sheet="1" objects="1" scenarios="1" formatCells="0" formatColumns="0" formatRows="0"/>
  <mergeCells count="59">
    <mergeCell ref="E71:L71"/>
    <mergeCell ref="E67:L67"/>
    <mergeCell ref="C68:D68"/>
    <mergeCell ref="E68:L68"/>
    <mergeCell ref="C69:D69"/>
    <mergeCell ref="B31:L31"/>
    <mergeCell ref="C70:D70"/>
    <mergeCell ref="E70:L70"/>
    <mergeCell ref="C67:D67"/>
    <mergeCell ref="B2:J2"/>
    <mergeCell ref="B42:L42"/>
    <mergeCell ref="B3:L3"/>
    <mergeCell ref="B4:L4"/>
    <mergeCell ref="B24:L24"/>
    <mergeCell ref="B12:L12"/>
    <mergeCell ref="B18:L18"/>
    <mergeCell ref="B19:L19"/>
    <mergeCell ref="B10:L10"/>
    <mergeCell ref="B21:L21"/>
    <mergeCell ref="C26:L26"/>
    <mergeCell ref="B15:L15"/>
    <mergeCell ref="B16:L16"/>
    <mergeCell ref="C29:L29"/>
    <mergeCell ref="B5:L5"/>
    <mergeCell ref="B6:L6"/>
    <mergeCell ref="B7:L7"/>
    <mergeCell ref="B22:L22"/>
    <mergeCell ref="B8:L8"/>
    <mergeCell ref="B9:L9"/>
    <mergeCell ref="B11:L11"/>
    <mergeCell ref="B81:L81"/>
    <mergeCell ref="B45:L45"/>
    <mergeCell ref="B64:L64"/>
    <mergeCell ref="B65:L65"/>
    <mergeCell ref="B61:L61"/>
    <mergeCell ref="E33:H40"/>
    <mergeCell ref="B63:L63"/>
    <mergeCell ref="C66:D66"/>
    <mergeCell ref="E66:L66"/>
    <mergeCell ref="B75:L75"/>
    <mergeCell ref="B76:K76"/>
    <mergeCell ref="B73:L73"/>
    <mergeCell ref="B74:L74"/>
    <mergeCell ref="B13:L13"/>
    <mergeCell ref="B14:L14"/>
    <mergeCell ref="C27:L27"/>
    <mergeCell ref="B30:L30"/>
    <mergeCell ref="C25:L25"/>
    <mergeCell ref="C28:L28"/>
    <mergeCell ref="B77:L77"/>
    <mergeCell ref="B78:K78"/>
    <mergeCell ref="B79:L79"/>
    <mergeCell ref="B43:L43"/>
    <mergeCell ref="D48:I48"/>
    <mergeCell ref="D49:I49"/>
    <mergeCell ref="E69:L69"/>
    <mergeCell ref="B62:L62"/>
    <mergeCell ref="D47:I47"/>
    <mergeCell ref="D51:I51"/>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47" r:id="rId4" display="http://eur-lex.europa.eu/en/index.htm "/>
    <hyperlink ref="D51" r:id="rId5" display="http://ec.europa.eu/clima/policies/ets/monitoring/index_en.htm"/>
    <hyperlink ref="D48" r:id="rId6" display="http://ec.europa.eu/clima/policies/ets/index_en.htm"/>
    <hyperlink ref="D49" r:id="rId7" display="http://ec.europa.eu/clima/policies/transport/aviation/index_en.htm"/>
    <hyperlink ref="B8:L8" r:id="rId8" display="http://eur-lex.europa.eu/LexUriServ/LexUriServ.do?uri=OJ:L:2012:181:0030:0104:EN:PDF"/>
    <hyperlink ref="B19" r:id="rId9"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0"/>
  <headerFooter alignWithMargins="0">
    <oddFooter>&amp;L&amp;F&amp;C&amp;A&amp;R&amp;P / &amp;N</oddFooter>
  </headerFooter>
  <rowBreaks count="1" manualBreakCount="1">
    <brk id="52" max="11" man="1"/>
  </rowBreaks>
</worksheet>
</file>

<file path=xl/worksheets/sheet3.xml><?xml version="1.0" encoding="utf-8"?>
<worksheet xmlns="http://schemas.openxmlformats.org/spreadsheetml/2006/main" xmlns:r="http://schemas.openxmlformats.org/officeDocument/2006/relationships">
  <sheetPr codeName="Sheet7">
    <pageSetUpPr fitToPage="1"/>
  </sheetPr>
  <dimension ref="A1:P106"/>
  <sheetViews>
    <sheetView showGridLines="0" zoomScaleSheetLayoutView="140" zoomScalePageLayoutView="0" workbookViewId="0" topLeftCell="B2">
      <selection activeCell="B2" sqref="B2"/>
    </sheetView>
  </sheetViews>
  <sheetFormatPr defaultColWidth="9.140625" defaultRowHeight="12.75"/>
  <cols>
    <col min="1" max="1" width="2.8515625" style="305" hidden="1" customWidth="1"/>
    <col min="2" max="2" width="3.140625" style="78" customWidth="1"/>
    <col min="3" max="3" width="4.140625" style="78" customWidth="1"/>
    <col min="4" max="4" width="11.28125" style="78" customWidth="1"/>
    <col min="5" max="5" width="10.8515625" style="78" customWidth="1"/>
    <col min="6" max="7" width="13.57421875" style="78" customWidth="1"/>
    <col min="8" max="8" width="10.421875" style="78" customWidth="1"/>
    <col min="9" max="9" width="11.140625" style="78" customWidth="1"/>
    <col min="10" max="11" width="13.57421875" style="78" customWidth="1"/>
    <col min="12" max="12" width="11.421875" style="106" customWidth="1"/>
    <col min="13" max="13" width="9.140625" style="304" hidden="1" customWidth="1"/>
    <col min="14" max="16" width="11.421875" style="106" customWidth="1"/>
    <col min="17" max="16384" width="11.421875" style="78" customWidth="1"/>
  </cols>
  <sheetData>
    <row r="1" spans="1:13" ht="12.75" hidden="1">
      <c r="A1" s="304" t="s">
        <v>979</v>
      </c>
      <c r="B1" s="305"/>
      <c r="C1" s="305"/>
      <c r="D1" s="305"/>
      <c r="E1" s="305"/>
      <c r="F1" s="305"/>
      <c r="G1" s="305"/>
      <c r="H1" s="305"/>
      <c r="I1" s="305"/>
      <c r="J1" s="305"/>
      <c r="K1" s="305"/>
      <c r="L1" s="304"/>
      <c r="M1" s="304" t="s">
        <v>979</v>
      </c>
    </row>
    <row r="2" spans="3:7" ht="12.75">
      <c r="C2" s="167"/>
      <c r="D2" s="166"/>
      <c r="E2" s="166"/>
      <c r="F2" s="165"/>
      <c r="G2" s="165"/>
    </row>
    <row r="3" spans="3:11" ht="23.25" customHeight="1">
      <c r="C3" s="524" t="str">
        <f>Translations!$B$876</f>
        <v>GENERAL INFORMATION ABOUT THIS REPORT</v>
      </c>
      <c r="D3" s="524"/>
      <c r="E3" s="524"/>
      <c r="F3" s="524"/>
      <c r="G3" s="524"/>
      <c r="H3" s="524"/>
      <c r="I3" s="524"/>
      <c r="J3" s="524"/>
      <c r="K3" s="524"/>
    </row>
    <row r="5" spans="3:11" ht="15.75">
      <c r="C5" s="121">
        <v>1</v>
      </c>
      <c r="D5" s="85" t="str">
        <f>Translations!$B$877</f>
        <v>Reporting Year</v>
      </c>
      <c r="E5" s="85"/>
      <c r="F5" s="85"/>
      <c r="G5" s="85"/>
      <c r="H5" s="85"/>
      <c r="I5" s="85"/>
      <c r="J5" s="85"/>
      <c r="K5" s="85"/>
    </row>
    <row r="7" spans="1:16" s="170" customFormat="1" ht="20.25" customHeight="1">
      <c r="A7" s="196"/>
      <c r="C7" s="171" t="s">
        <v>246</v>
      </c>
      <c r="D7" s="531" t="str">
        <f>Translations!$B$850</f>
        <v>Reporting year:</v>
      </c>
      <c r="E7" s="531"/>
      <c r="F7" s="531"/>
      <c r="G7" s="531"/>
      <c r="H7" s="531"/>
      <c r="I7" s="532"/>
      <c r="J7" s="533"/>
      <c r="K7" s="534"/>
      <c r="L7" s="172"/>
      <c r="M7" s="199"/>
      <c r="N7" s="172"/>
      <c r="O7" s="172"/>
      <c r="P7" s="172"/>
    </row>
    <row r="8" spans="2:11" ht="12.75" customHeight="1">
      <c r="B8" s="118"/>
      <c r="C8" s="86"/>
      <c r="D8" s="518" t="str">
        <f>Translations!$B$878</f>
        <v>This is the year in which the reported aviation activities took place, i.e. 2013 for the report which you submit by 31 March 2014.</v>
      </c>
      <c r="E8" s="518"/>
      <c r="F8" s="518"/>
      <c r="G8" s="518"/>
      <c r="H8" s="518"/>
      <c r="I8" s="519"/>
      <c r="J8" s="519"/>
      <c r="K8" s="519"/>
    </row>
    <row r="10" spans="3:11" ht="15.75">
      <c r="C10" s="121">
        <v>2</v>
      </c>
      <c r="D10" s="85" t="str">
        <f>Translations!$B$879</f>
        <v>Identification of the Aircraft Operator</v>
      </c>
      <c r="E10" s="85"/>
      <c r="F10" s="85"/>
      <c r="G10" s="85"/>
      <c r="H10" s="85"/>
      <c r="I10" s="85"/>
      <c r="J10" s="85"/>
      <c r="K10" s="85"/>
    </row>
    <row r="12" spans="3:11" ht="12.75">
      <c r="C12" s="163" t="s">
        <v>246</v>
      </c>
      <c r="D12" s="528" t="str">
        <f>Translations!$B$101</f>
        <v>Please enter the name of the aircraft operator:</v>
      </c>
      <c r="E12" s="528"/>
      <c r="F12" s="528"/>
      <c r="G12" s="528"/>
      <c r="H12" s="530"/>
      <c r="I12" s="520"/>
      <c r="J12" s="521"/>
      <c r="K12" s="522"/>
    </row>
    <row r="13" spans="2:11" ht="12.75">
      <c r="B13" s="118"/>
      <c r="C13" s="86"/>
      <c r="D13" s="518" t="str">
        <f>Translations!$B$880</f>
        <v>This name should be the legal entity carrying out the aviation activities defined in Annex I of the EU ETS Directive.</v>
      </c>
      <c r="E13" s="518"/>
      <c r="F13" s="518"/>
      <c r="G13" s="518"/>
      <c r="H13" s="518"/>
      <c r="I13" s="519"/>
      <c r="J13" s="519"/>
      <c r="K13" s="519"/>
    </row>
    <row r="14" spans="2:11" ht="12.75" customHeight="1">
      <c r="B14" s="118"/>
      <c r="C14" s="87" t="s">
        <v>249</v>
      </c>
      <c r="D14" s="528" t="str">
        <f>Translations!$B$104</f>
        <v>Unique Identifier as stated in the Commission's list of aircraft operators:</v>
      </c>
      <c r="E14" s="528"/>
      <c r="F14" s="528"/>
      <c r="G14" s="528"/>
      <c r="H14" s="528"/>
      <c r="I14" s="528"/>
      <c r="J14" s="528"/>
      <c r="K14" s="528"/>
    </row>
    <row r="15" spans="2:11" ht="25.5" customHeight="1">
      <c r="B15" s="118"/>
      <c r="C15" s="86"/>
      <c r="D15" s="518" t="str">
        <f>Translations!$B$105</f>
        <v>This identifier can be found on the list published by the Commission pursuant to Article 18a(3) of the EU ETS Directive.</v>
      </c>
      <c r="E15" s="518"/>
      <c r="F15" s="518"/>
      <c r="G15" s="518"/>
      <c r="H15" s="518"/>
      <c r="I15" s="525"/>
      <c r="J15" s="526"/>
      <c r="K15" s="527"/>
    </row>
    <row r="17" spans="2:11" ht="27" customHeight="1">
      <c r="B17" s="118"/>
      <c r="C17" s="163" t="s">
        <v>1016</v>
      </c>
      <c r="D17" s="528" t="str">
        <f>Translations!$B$113</f>
        <v>If different to the name given in 2(a), please also enter the name of the aircraft operator as it appears on the Commission's list of operators:</v>
      </c>
      <c r="E17" s="528"/>
      <c r="F17" s="528"/>
      <c r="G17" s="528"/>
      <c r="H17" s="528"/>
      <c r="I17" s="528"/>
      <c r="J17" s="528"/>
      <c r="K17" s="528"/>
    </row>
    <row r="18" spans="2:11" ht="33.75" customHeight="1">
      <c r="B18" s="118"/>
      <c r="C18" s="86"/>
      <c r="D18" s="518" t="str">
        <f>Translations!$B$114</f>
        <v>The name of the aircraft operator on the list pursuant to Article 18a(3) of the EU ETS Directive may be different to the actual aircraft operator's name entered in 2(a) above.</v>
      </c>
      <c r="E18" s="518"/>
      <c r="F18" s="518"/>
      <c r="G18" s="518"/>
      <c r="H18" s="518"/>
      <c r="I18" s="525"/>
      <c r="J18" s="526"/>
      <c r="K18" s="527"/>
    </row>
    <row r="20" spans="2:11" ht="29.25" customHeight="1">
      <c r="B20" s="118"/>
      <c r="C20" s="163" t="s">
        <v>1015</v>
      </c>
      <c r="D20" s="528" t="str">
        <f>Translations!$B$115</f>
        <v>Please enter the unique ICAO designator used in the call sign for Air Traffic Control (ATC) purposes, where available:</v>
      </c>
      <c r="E20" s="528"/>
      <c r="F20" s="528"/>
      <c r="G20" s="528"/>
      <c r="H20" s="528"/>
      <c r="I20" s="528"/>
      <c r="J20" s="528"/>
      <c r="K20" s="528"/>
    </row>
    <row r="21" spans="3:11" ht="20.25" customHeight="1">
      <c r="C21" s="86"/>
      <c r="D21" s="518"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21" s="518"/>
      <c r="F21" s="518"/>
      <c r="G21" s="518"/>
      <c r="H21" s="518"/>
      <c r="I21" s="520"/>
      <c r="J21" s="521"/>
      <c r="K21" s="522"/>
    </row>
    <row r="22" spans="3:8" ht="31.5" customHeight="1">
      <c r="C22" s="86"/>
      <c r="D22" s="518"/>
      <c r="E22" s="518"/>
      <c r="F22" s="518"/>
      <c r="G22" s="518"/>
      <c r="H22" s="518"/>
    </row>
    <row r="23" spans="2:13" ht="27.75" customHeight="1">
      <c r="B23" s="118"/>
      <c r="C23" s="88" t="s">
        <v>656</v>
      </c>
      <c r="D23" s="528" t="str">
        <f>Translations!$B$117</f>
        <v>Where a unique ICAO designator for ATC purposes is not available, please provide the aircraft registration markings used in the call sign for ATC purposes for the aircraft you operate.</v>
      </c>
      <c r="E23" s="528"/>
      <c r="F23" s="528"/>
      <c r="G23" s="528"/>
      <c r="H23" s="528"/>
      <c r="I23" s="528"/>
      <c r="J23" s="528"/>
      <c r="K23" s="528"/>
      <c r="M23" s="304" t="s">
        <v>883</v>
      </c>
    </row>
    <row r="24" spans="2:13" ht="51.75" customHeight="1">
      <c r="B24" s="118"/>
      <c r="C24" s="86"/>
      <c r="D24" s="518"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24" s="538"/>
      <c r="F24" s="538"/>
      <c r="G24" s="538"/>
      <c r="H24" s="539"/>
      <c r="I24" s="520"/>
      <c r="J24" s="540"/>
      <c r="K24" s="541"/>
      <c r="M24" s="306" t="b">
        <f>IF($I$21="",FALSE,IF($I$21=Euconst_NA,FALSE,TRUE))</f>
        <v>0</v>
      </c>
    </row>
    <row r="26" spans="3:11" ht="12.75">
      <c r="C26" s="88" t="s">
        <v>247</v>
      </c>
      <c r="D26" s="529" t="str">
        <f>Translations!$B$120</f>
        <v>Please enter the administering Member State of the aircraft operator</v>
      </c>
      <c r="E26" s="529"/>
      <c r="F26" s="529"/>
      <c r="G26" s="529"/>
      <c r="H26" s="529"/>
      <c r="I26" s="529"/>
      <c r="J26" s="529"/>
      <c r="K26" s="529"/>
    </row>
    <row r="27" spans="2:11" ht="12.75">
      <c r="B27" s="81"/>
      <c r="C27" s="89"/>
      <c r="D27" s="518" t="str">
        <f>Translations!$B$121</f>
        <v>pursuant to Art. 18a of the Directive.</v>
      </c>
      <c r="E27" s="518"/>
      <c r="F27" s="518"/>
      <c r="G27" s="518"/>
      <c r="H27" s="518"/>
      <c r="I27" s="520"/>
      <c r="J27" s="521"/>
      <c r="K27" s="522"/>
    </row>
    <row r="28" spans="2:11" ht="12.75">
      <c r="B28" s="81"/>
      <c r="C28" s="89"/>
      <c r="D28" s="90"/>
      <c r="E28" s="90"/>
      <c r="F28" s="90"/>
      <c r="G28" s="90"/>
      <c r="H28" s="90"/>
      <c r="I28" s="91"/>
      <c r="J28" s="91"/>
      <c r="K28" s="91"/>
    </row>
    <row r="29" spans="3:11" ht="12.75">
      <c r="C29" s="88" t="s">
        <v>556</v>
      </c>
      <c r="D29" s="542" t="str">
        <f>Translations!$B$122</f>
        <v>Competent authority in this Member State:</v>
      </c>
      <c r="E29" s="542"/>
      <c r="F29" s="542"/>
      <c r="G29" s="542"/>
      <c r="H29" s="542"/>
      <c r="I29" s="520"/>
      <c r="J29" s="521"/>
      <c r="K29" s="522"/>
    </row>
    <row r="30" spans="2:11" ht="30.75" customHeight="1">
      <c r="B30" s="81"/>
      <c r="C30" s="89"/>
      <c r="D30" s="518" t="str">
        <f>Translations!$B$123</f>
        <v>In some Member States there is more than one Competent Authority dealing with the EU ETS for aircraft operators. Please enter the name of the appropriate authority, if applicable. Otherwise choose "n.a.".</v>
      </c>
      <c r="E30" s="518"/>
      <c r="F30" s="518"/>
      <c r="G30" s="518"/>
      <c r="H30" s="518"/>
      <c r="I30" s="519"/>
      <c r="J30" s="519"/>
      <c r="K30" s="519"/>
    </row>
    <row r="31" spans="2:11" ht="25.5" customHeight="1">
      <c r="B31" s="81"/>
      <c r="C31" s="88" t="s">
        <v>259</v>
      </c>
      <c r="D31" s="529" t="str">
        <f>Translations!$B$124</f>
        <v>Please enter the number and issuing authority of the Air Operator Certificate (AOC) and Operating Licence granted by a Member State if available:</v>
      </c>
      <c r="E31" s="529"/>
      <c r="F31" s="529"/>
      <c r="G31" s="529"/>
      <c r="H31" s="529"/>
      <c r="I31" s="529"/>
      <c r="J31" s="529"/>
      <c r="K31" s="529"/>
    </row>
    <row r="32" spans="3:11" ht="12.75">
      <c r="C32" s="92"/>
      <c r="F32" s="157" t="str">
        <f>Translations!$B$125</f>
        <v>Air Operator Certificate:</v>
      </c>
      <c r="H32" s="159"/>
      <c r="I32" s="520"/>
      <c r="J32" s="521"/>
      <c r="K32" s="522"/>
    </row>
    <row r="33" spans="6:11" ht="12.75">
      <c r="F33" s="157" t="str">
        <f>Translations!$B$126</f>
        <v>AOC Issuing authority:</v>
      </c>
      <c r="H33" s="159"/>
      <c r="I33" s="520"/>
      <c r="J33" s="521"/>
      <c r="K33" s="522"/>
    </row>
    <row r="34" spans="3:11" ht="12.75">
      <c r="C34" s="92"/>
      <c r="F34" s="157" t="str">
        <f>Translations!$B$127</f>
        <v>Operating Licence:</v>
      </c>
      <c r="H34" s="159"/>
      <c r="I34" s="520"/>
      <c r="J34" s="521"/>
      <c r="K34" s="522"/>
    </row>
    <row r="35" spans="6:11" ht="12.75">
      <c r="F35" s="157" t="str">
        <f>Translations!$B$128</f>
        <v>Issuing authority:</v>
      </c>
      <c r="H35" s="159"/>
      <c r="I35" s="520"/>
      <c r="J35" s="521"/>
      <c r="K35" s="522"/>
    </row>
    <row r="36" spans="3:11" ht="12.75">
      <c r="C36" s="92"/>
      <c r="G36" s="93"/>
      <c r="H36" s="159"/>
      <c r="I36" s="91"/>
      <c r="J36" s="91"/>
      <c r="K36" s="91"/>
    </row>
    <row r="37" spans="3:11" ht="15.75" customHeight="1">
      <c r="C37" s="91" t="s">
        <v>280</v>
      </c>
      <c r="D37" s="529" t="str">
        <f>Translations!$B$129</f>
        <v>Please enter the address of the aircraft operator, including postcode and country:</v>
      </c>
      <c r="E37" s="529"/>
      <c r="F37" s="529"/>
      <c r="G37" s="529"/>
      <c r="H37" s="529"/>
      <c r="I37" s="529"/>
      <c r="J37" s="529"/>
      <c r="K37" s="529"/>
    </row>
    <row r="38" spans="3:11" ht="12.75">
      <c r="C38" s="92"/>
      <c r="D38" s="90"/>
      <c r="E38" s="90"/>
      <c r="F38" s="157" t="str">
        <f>Translations!$B$130</f>
        <v>Address Line 1</v>
      </c>
      <c r="H38" s="159"/>
      <c r="I38" s="520"/>
      <c r="J38" s="521"/>
      <c r="K38" s="522"/>
    </row>
    <row r="39" spans="3:11" ht="12.75">
      <c r="C39" s="92"/>
      <c r="D39" s="90"/>
      <c r="E39" s="90"/>
      <c r="F39" s="157" t="str">
        <f>Translations!$B$131</f>
        <v>Address Line 2</v>
      </c>
      <c r="H39" s="159"/>
      <c r="I39" s="520"/>
      <c r="J39" s="521"/>
      <c r="K39" s="522"/>
    </row>
    <row r="40" spans="3:11" ht="12.75">
      <c r="C40" s="92"/>
      <c r="D40" s="90"/>
      <c r="E40" s="90"/>
      <c r="F40" s="157" t="str">
        <f>Translations!$B$132</f>
        <v>City</v>
      </c>
      <c r="H40" s="159"/>
      <c r="I40" s="520"/>
      <c r="J40" s="521"/>
      <c r="K40" s="522"/>
    </row>
    <row r="41" spans="3:11" ht="12.75">
      <c r="C41" s="92"/>
      <c r="D41" s="90"/>
      <c r="E41" s="90"/>
      <c r="F41" s="157" t="str">
        <f>Translations!$B$133</f>
        <v>State/Province/Region</v>
      </c>
      <c r="H41" s="159"/>
      <c r="I41" s="520"/>
      <c r="J41" s="521"/>
      <c r="K41" s="522"/>
    </row>
    <row r="42" spans="3:11" ht="12.75">
      <c r="C42" s="92"/>
      <c r="D42" s="86"/>
      <c r="E42" s="86"/>
      <c r="F42" s="157" t="str">
        <f>Translations!$B$134</f>
        <v>Postcode/ZIP</v>
      </c>
      <c r="H42" s="159"/>
      <c r="I42" s="520"/>
      <c r="J42" s="521"/>
      <c r="K42" s="522"/>
    </row>
    <row r="43" spans="3:11" ht="12.75">
      <c r="C43" s="92"/>
      <c r="D43" s="86"/>
      <c r="E43" s="86"/>
      <c r="F43" s="157" t="str">
        <f>Translations!$B$135</f>
        <v>Country</v>
      </c>
      <c r="H43" s="159"/>
      <c r="I43" s="520"/>
      <c r="J43" s="521"/>
      <c r="K43" s="522"/>
    </row>
    <row r="44" spans="3:11" ht="12.75">
      <c r="C44" s="92"/>
      <c r="D44" s="86"/>
      <c r="E44" s="86"/>
      <c r="F44" s="157" t="str">
        <f>Translations!$B$883</f>
        <v>Telephone Number:</v>
      </c>
      <c r="H44" s="159"/>
      <c r="I44" s="520"/>
      <c r="J44" s="521"/>
      <c r="K44" s="522"/>
    </row>
    <row r="45" spans="3:11" ht="12.75">
      <c r="C45" s="92"/>
      <c r="D45" s="86"/>
      <c r="E45" s="86"/>
      <c r="F45" s="157" t="str">
        <f>Translations!$B$136</f>
        <v>Email address</v>
      </c>
      <c r="H45" s="159"/>
      <c r="I45" s="520"/>
      <c r="J45" s="521"/>
      <c r="K45" s="522"/>
    </row>
    <row r="46" spans="3:11" ht="12.75">
      <c r="C46" s="92"/>
      <c r="G46" s="93"/>
      <c r="H46" s="159"/>
      <c r="I46" s="91"/>
      <c r="J46" s="91"/>
      <c r="K46" s="91"/>
    </row>
    <row r="47" spans="3:11" ht="12.75">
      <c r="C47" s="163" t="s">
        <v>683</v>
      </c>
      <c r="D47" s="535" t="str">
        <f>Translations!$B$884</f>
        <v>Who can we contact about your annual emission report?</v>
      </c>
      <c r="E47" s="535"/>
      <c r="F47" s="535"/>
      <c r="G47" s="535"/>
      <c r="H47" s="535"/>
      <c r="I47" s="535"/>
      <c r="J47" s="535"/>
      <c r="K47" s="535"/>
    </row>
    <row r="48" spans="3:11" ht="26.25" customHeight="1">
      <c r="C48" s="86"/>
      <c r="D48" s="523"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48" s="523"/>
      <c r="F48" s="523"/>
      <c r="G48" s="523"/>
      <c r="H48" s="523"/>
      <c r="I48" s="523"/>
      <c r="J48" s="523"/>
      <c r="K48" s="523"/>
    </row>
    <row r="49" spans="3:11" ht="12.75">
      <c r="C49" s="86"/>
      <c r="E49" s="86"/>
      <c r="F49" s="163" t="str">
        <f>Translations!$B$151</f>
        <v>Title:</v>
      </c>
      <c r="I49" s="520"/>
      <c r="J49" s="521"/>
      <c r="K49" s="522"/>
    </row>
    <row r="50" spans="3:11" ht="12.75">
      <c r="C50" s="86"/>
      <c r="E50" s="86"/>
      <c r="F50" s="163" t="str">
        <f>Translations!$B$152</f>
        <v>First Name:</v>
      </c>
      <c r="I50" s="520"/>
      <c r="J50" s="521"/>
      <c r="K50" s="522"/>
    </row>
    <row r="51" spans="3:11" ht="12.75">
      <c r="C51" s="86"/>
      <c r="E51" s="86"/>
      <c r="F51" s="163" t="str">
        <f>Translations!$B$153</f>
        <v>Surname:</v>
      </c>
      <c r="I51" s="520"/>
      <c r="J51" s="521"/>
      <c r="K51" s="522"/>
    </row>
    <row r="52" spans="3:11" ht="12.75">
      <c r="C52" s="86"/>
      <c r="E52" s="86"/>
      <c r="F52" s="163" t="str">
        <f>Translations!$B$154</f>
        <v>Job title:</v>
      </c>
      <c r="I52" s="520"/>
      <c r="J52" s="521"/>
      <c r="K52" s="522"/>
    </row>
    <row r="53" spans="3:8" ht="12.75">
      <c r="C53" s="86"/>
      <c r="E53" s="86"/>
      <c r="F53" s="163" t="str">
        <f>Translations!$B$155</f>
        <v>Organisation name (if acting on behalf of the aircraft operator):</v>
      </c>
      <c r="H53" s="86"/>
    </row>
    <row r="54" spans="2:11" ht="12.75">
      <c r="B54" s="81"/>
      <c r="C54" s="96"/>
      <c r="E54" s="97"/>
      <c r="F54" s="87"/>
      <c r="H54" s="81"/>
      <c r="I54" s="520"/>
      <c r="J54" s="521"/>
      <c r="K54" s="522"/>
    </row>
    <row r="55" spans="3:11" ht="12.75">
      <c r="C55" s="86"/>
      <c r="E55" s="86"/>
      <c r="F55" s="163" t="str">
        <f>Translations!$B$156</f>
        <v>Telephone number:</v>
      </c>
      <c r="I55" s="520"/>
      <c r="J55" s="521"/>
      <c r="K55" s="522"/>
    </row>
    <row r="56" spans="3:11" ht="12.75">
      <c r="C56" s="95"/>
      <c r="E56" s="86"/>
      <c r="F56" s="163" t="str">
        <f>Translations!$B$157</f>
        <v>Email address:</v>
      </c>
      <c r="I56" s="520"/>
      <c r="J56" s="521"/>
      <c r="K56" s="522"/>
    </row>
    <row r="57" spans="3:11" ht="12.75">
      <c r="C57" s="92"/>
      <c r="G57" s="93"/>
      <c r="H57" s="159"/>
      <c r="I57" s="91"/>
      <c r="J57" s="91"/>
      <c r="K57" s="91"/>
    </row>
    <row r="58" spans="2:4" ht="12.75">
      <c r="B58" s="81"/>
      <c r="C58" s="163" t="s">
        <v>684</v>
      </c>
      <c r="D58" s="163" t="str">
        <f>Translations!$B$159</f>
        <v>Please provide an address for receipt of correspondence</v>
      </c>
    </row>
    <row r="59" spans="2:11" ht="27" customHeight="1">
      <c r="B59" s="99"/>
      <c r="C59" s="100"/>
      <c r="D59" s="517" t="str">
        <f>Translations!$B$886</f>
        <v>You must provide an address for receipt of notices or other documents under or in connection with the EU Greenhouse Gas Emissions Trading Scheme. Please provide an electronic address and a postal address within the administering Member State.</v>
      </c>
      <c r="E59" s="517"/>
      <c r="F59" s="517"/>
      <c r="G59" s="517"/>
      <c r="H59" s="517"/>
      <c r="I59" s="517"/>
      <c r="J59" s="517"/>
      <c r="K59" s="517"/>
    </row>
    <row r="60" spans="2:11" ht="12.75">
      <c r="B60" s="81"/>
      <c r="C60" s="101"/>
      <c r="F60" s="163" t="str">
        <f>Translations!$B$151</f>
        <v>Title:</v>
      </c>
      <c r="H60" s="102"/>
      <c r="I60" s="520"/>
      <c r="J60" s="521"/>
      <c r="K60" s="522"/>
    </row>
    <row r="61" spans="2:11" ht="12.75">
      <c r="B61" s="81"/>
      <c r="C61" s="101"/>
      <c r="D61" s="163"/>
      <c r="E61" s="86"/>
      <c r="F61" s="163" t="str">
        <f>Translations!$B$152</f>
        <v>First Name:</v>
      </c>
      <c r="H61" s="102"/>
      <c r="I61" s="520"/>
      <c r="J61" s="521"/>
      <c r="K61" s="522"/>
    </row>
    <row r="62" spans="2:11" ht="12.75">
      <c r="B62" s="81"/>
      <c r="C62" s="101"/>
      <c r="D62" s="163"/>
      <c r="E62" s="86"/>
      <c r="F62" s="163" t="str">
        <f>Translations!$B$153</f>
        <v>Surname:</v>
      </c>
      <c r="H62" s="102"/>
      <c r="I62" s="520"/>
      <c r="J62" s="521"/>
      <c r="K62" s="522"/>
    </row>
    <row r="63" spans="2:11" ht="12.75">
      <c r="B63" s="81"/>
      <c r="C63" s="103"/>
      <c r="E63" s="86"/>
      <c r="F63" s="163" t="str">
        <f>Translations!$B$157</f>
        <v>Email address:</v>
      </c>
      <c r="H63" s="102"/>
      <c r="I63" s="520"/>
      <c r="J63" s="521"/>
      <c r="K63" s="522"/>
    </row>
    <row r="64" spans="3:11" ht="12.75">
      <c r="C64" s="86"/>
      <c r="E64" s="86"/>
      <c r="F64" s="163" t="str">
        <f>Translations!$B$156</f>
        <v>Telephone number:</v>
      </c>
      <c r="I64" s="520"/>
      <c r="J64" s="521"/>
      <c r="K64" s="522"/>
    </row>
    <row r="65" spans="2:11" ht="12.75">
      <c r="B65" s="81"/>
      <c r="C65" s="101"/>
      <c r="F65" s="104" t="str">
        <f>Translations!$B$162</f>
        <v>Address Line 1:</v>
      </c>
      <c r="H65" s="104"/>
      <c r="I65" s="520"/>
      <c r="J65" s="521"/>
      <c r="K65" s="522"/>
    </row>
    <row r="66" spans="2:11" ht="12.75">
      <c r="B66" s="81"/>
      <c r="C66" s="105"/>
      <c r="F66" s="104" t="str">
        <f>Translations!$B$163</f>
        <v>Address Line 2:</v>
      </c>
      <c r="H66" s="104"/>
      <c r="I66" s="520"/>
      <c r="J66" s="521"/>
      <c r="K66" s="522"/>
    </row>
    <row r="67" spans="2:11" ht="12.75">
      <c r="B67" s="81"/>
      <c r="C67" s="105"/>
      <c r="F67" s="104" t="str">
        <f>Translations!$B$164</f>
        <v>City:</v>
      </c>
      <c r="H67" s="104"/>
      <c r="I67" s="520"/>
      <c r="J67" s="521"/>
      <c r="K67" s="522"/>
    </row>
    <row r="68" spans="2:11" ht="12.75">
      <c r="B68" s="81"/>
      <c r="C68" s="105"/>
      <c r="F68" s="104" t="str">
        <f>Translations!$B$165</f>
        <v>State/Province/Region:</v>
      </c>
      <c r="H68" s="104"/>
      <c r="I68" s="520"/>
      <c r="J68" s="521"/>
      <c r="K68" s="522"/>
    </row>
    <row r="69" spans="2:11" ht="12.75">
      <c r="B69" s="81"/>
      <c r="C69" s="105"/>
      <c r="F69" s="104" t="str">
        <f>Translations!$B$166</f>
        <v>Postcode/ZIP:</v>
      </c>
      <c r="H69" s="104"/>
      <c r="I69" s="520"/>
      <c r="J69" s="521"/>
      <c r="K69" s="522"/>
    </row>
    <row r="70" spans="2:11" ht="12.75">
      <c r="B70" s="81"/>
      <c r="C70" s="105"/>
      <c r="F70" s="104" t="str">
        <f>Translations!$B$167</f>
        <v>Country:</v>
      </c>
      <c r="H70" s="104"/>
      <c r="I70" s="520"/>
      <c r="J70" s="521"/>
      <c r="K70" s="522"/>
    </row>
    <row r="71" spans="1:16" s="81" customFormat="1" ht="12.75">
      <c r="A71" s="305"/>
      <c r="C71" s="173"/>
      <c r="G71" s="174"/>
      <c r="H71" s="174"/>
      <c r="I71" s="175"/>
      <c r="J71" s="175"/>
      <c r="K71" s="175"/>
      <c r="L71" s="80"/>
      <c r="M71" s="304"/>
      <c r="N71" s="80"/>
      <c r="O71" s="80"/>
      <c r="P71" s="80"/>
    </row>
    <row r="72" spans="3:11" ht="15.75">
      <c r="C72" s="121">
        <v>3</v>
      </c>
      <c r="D72" s="85" t="str">
        <f>Translations!$B$842</f>
        <v>Identification of the Verifier</v>
      </c>
      <c r="E72" s="85"/>
      <c r="F72" s="85"/>
      <c r="G72" s="85"/>
      <c r="H72" s="85"/>
      <c r="I72" s="85"/>
      <c r="J72" s="85"/>
      <c r="K72" s="85"/>
    </row>
    <row r="73" spans="3:11" ht="76.5" customHeight="1">
      <c r="C73" s="517" t="str">
        <f>Translations!$B$1034</f>
        <v>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v>
      </c>
      <c r="D73" s="517"/>
      <c r="E73" s="517"/>
      <c r="F73" s="517"/>
      <c r="G73" s="517"/>
      <c r="H73" s="517"/>
      <c r="I73" s="517"/>
      <c r="J73" s="517"/>
      <c r="K73" s="517"/>
    </row>
    <row r="74" spans="3:11" ht="12.75">
      <c r="C74" s="110" t="s">
        <v>246</v>
      </c>
      <c r="D74" s="176" t="str">
        <f>Translations!$B$887</f>
        <v>Name and address of the verifier of your annual emission report</v>
      </c>
      <c r="E74" s="110"/>
      <c r="F74" s="110"/>
      <c r="G74" s="93"/>
      <c r="H74" s="159"/>
      <c r="I74" s="91"/>
      <c r="J74" s="91"/>
      <c r="K74" s="91"/>
    </row>
    <row r="75" spans="2:11" ht="12.75">
      <c r="B75" s="81"/>
      <c r="C75" s="101"/>
      <c r="D75" s="163"/>
      <c r="E75" s="86"/>
      <c r="F75" s="163" t="str">
        <f>Translations!$B$888</f>
        <v>Company Name:</v>
      </c>
      <c r="H75" s="102"/>
      <c r="I75" s="520"/>
      <c r="J75" s="521"/>
      <c r="K75" s="522"/>
    </row>
    <row r="76" spans="2:11" ht="12.75">
      <c r="B76" s="81"/>
      <c r="C76" s="101"/>
      <c r="F76" s="104" t="str">
        <f>Translations!$B$162</f>
        <v>Address Line 1:</v>
      </c>
      <c r="H76" s="104"/>
      <c r="I76" s="520"/>
      <c r="J76" s="521"/>
      <c r="K76" s="522"/>
    </row>
    <row r="77" spans="2:11" ht="12.75">
      <c r="B77" s="81"/>
      <c r="C77" s="105"/>
      <c r="F77" s="104" t="str">
        <f>Translations!$B$163</f>
        <v>Address Line 2:</v>
      </c>
      <c r="H77" s="104"/>
      <c r="I77" s="520"/>
      <c r="J77" s="521"/>
      <c r="K77" s="522"/>
    </row>
    <row r="78" spans="2:11" ht="12.75">
      <c r="B78" s="81"/>
      <c r="C78" s="105"/>
      <c r="F78" s="104" t="str">
        <f>Translations!$B$164</f>
        <v>City:</v>
      </c>
      <c r="H78" s="104"/>
      <c r="I78" s="520"/>
      <c r="J78" s="521"/>
      <c r="K78" s="522"/>
    </row>
    <row r="79" spans="2:11" ht="12.75">
      <c r="B79" s="81"/>
      <c r="C79" s="105"/>
      <c r="F79" s="104" t="str">
        <f>Translations!$B$165</f>
        <v>State/Province/Region:</v>
      </c>
      <c r="H79" s="104"/>
      <c r="I79" s="520"/>
      <c r="J79" s="521"/>
      <c r="K79" s="522"/>
    </row>
    <row r="80" spans="2:11" ht="12.75">
      <c r="B80" s="81"/>
      <c r="C80" s="105"/>
      <c r="F80" s="104" t="str">
        <f>Translations!$B$166</f>
        <v>Postcode/ZIP:</v>
      </c>
      <c r="H80" s="104"/>
      <c r="I80" s="520"/>
      <c r="J80" s="521"/>
      <c r="K80" s="522"/>
    </row>
    <row r="81" spans="2:11" ht="12.75">
      <c r="B81" s="81"/>
      <c r="C81" s="105"/>
      <c r="F81" s="104" t="str">
        <f>Translations!$B$167</f>
        <v>Country:</v>
      </c>
      <c r="H81" s="104"/>
      <c r="I81" s="520"/>
      <c r="J81" s="521"/>
      <c r="K81" s="522"/>
    </row>
    <row r="82" spans="3:11" ht="12.75">
      <c r="C82" s="176"/>
      <c r="D82" s="110"/>
      <c r="E82" s="110"/>
      <c r="F82" s="110"/>
      <c r="G82" s="93"/>
      <c r="H82" s="159"/>
      <c r="I82" s="98"/>
      <c r="J82" s="98"/>
      <c r="K82" s="98"/>
    </row>
    <row r="83" spans="3:11" ht="12.75">
      <c r="C83" s="110" t="s">
        <v>249</v>
      </c>
      <c r="D83" s="110" t="str">
        <f>Translations!$B$889</f>
        <v>Contact person for the verifier:</v>
      </c>
      <c r="E83" s="110"/>
      <c r="F83" s="110"/>
      <c r="G83" s="93"/>
      <c r="H83" s="159"/>
      <c r="I83" s="98"/>
      <c r="J83" s="98"/>
      <c r="K83" s="98"/>
    </row>
    <row r="84" spans="3:11" ht="24" customHeight="1">
      <c r="C84" s="105"/>
      <c r="D84" s="517" t="str">
        <f>Translations!$B$890</f>
        <v>It will help the competent authority to have someone who they can contact directly with any questions about verification of your report. The person you name should be familiar with this report.</v>
      </c>
      <c r="E84" s="517"/>
      <c r="F84" s="517"/>
      <c r="G84" s="517"/>
      <c r="H84" s="517"/>
      <c r="I84" s="517"/>
      <c r="J84" s="517"/>
      <c r="K84" s="517"/>
    </row>
    <row r="85" spans="2:11" ht="12.75">
      <c r="B85" s="81"/>
      <c r="F85" s="163" t="str">
        <f>Translations!$B$151</f>
        <v>Title:</v>
      </c>
      <c r="H85" s="102"/>
      <c r="I85" s="520"/>
      <c r="J85" s="521"/>
      <c r="K85" s="522"/>
    </row>
    <row r="86" spans="2:11" ht="12.75">
      <c r="B86" s="81"/>
      <c r="F86" s="163" t="str">
        <f>Translations!$B$152</f>
        <v>First Name:</v>
      </c>
      <c r="H86" s="102"/>
      <c r="I86" s="520"/>
      <c r="J86" s="521"/>
      <c r="K86" s="522"/>
    </row>
    <row r="87" spans="2:11" ht="12.75">
      <c r="B87" s="81"/>
      <c r="C87" s="105"/>
      <c r="F87" s="163" t="str">
        <f>Translations!$B$153</f>
        <v>Surname:</v>
      </c>
      <c r="H87" s="102"/>
      <c r="I87" s="520"/>
      <c r="J87" s="521"/>
      <c r="K87" s="522"/>
    </row>
    <row r="88" spans="2:11" ht="12.75">
      <c r="B88" s="81"/>
      <c r="C88" s="103"/>
      <c r="E88" s="86"/>
      <c r="F88" s="163" t="str">
        <f>Translations!$B$157</f>
        <v>Email address:</v>
      </c>
      <c r="H88" s="102"/>
      <c r="I88" s="520"/>
      <c r="J88" s="521"/>
      <c r="K88" s="522"/>
    </row>
    <row r="89" spans="2:11" ht="12.75">
      <c r="B89" s="81"/>
      <c r="C89" s="103"/>
      <c r="E89" s="86"/>
      <c r="F89" s="163" t="str">
        <f>Translations!$B$156</f>
        <v>Telephone number:</v>
      </c>
      <c r="H89" s="102"/>
      <c r="I89" s="520"/>
      <c r="J89" s="521"/>
      <c r="K89" s="522"/>
    </row>
    <row r="90" spans="3:11" ht="12.75">
      <c r="C90" s="176"/>
      <c r="D90" s="110"/>
      <c r="E90" s="110"/>
      <c r="F90" s="110"/>
      <c r="G90" s="93"/>
      <c r="H90" s="159"/>
      <c r="I90" s="98"/>
      <c r="J90" s="98"/>
      <c r="K90" s="98"/>
    </row>
    <row r="91" spans="3:11" ht="12.75">
      <c r="C91" s="110" t="s">
        <v>285</v>
      </c>
      <c r="D91" s="110" t="str">
        <f>Translations!$B$891</f>
        <v>Information about the verifier's accreditation:</v>
      </c>
      <c r="E91" s="110"/>
      <c r="F91" s="110"/>
      <c r="G91" s="93"/>
      <c r="H91" s="159"/>
      <c r="I91" s="98"/>
      <c r="J91" s="98"/>
      <c r="K91" s="98"/>
    </row>
    <row r="92" spans="3:11" ht="24" customHeight="1">
      <c r="C92" s="105"/>
      <c r="D92" s="517" t="str">
        <f>Translations!$B$892</f>
        <v>Note that pursuant to Article 54(2) of the "AVR" (Accreditation and Verification Regulation; Regulation (EU) No. 600/2012), a Member State may choose to entrust certification of natural persons as verifiers to a national authority other than the national accreditation body.</v>
      </c>
      <c r="E92" s="517"/>
      <c r="F92" s="517"/>
      <c r="G92" s="517"/>
      <c r="H92" s="517"/>
      <c r="I92" s="517"/>
      <c r="J92" s="517"/>
      <c r="K92" s="517"/>
    </row>
    <row r="93" spans="3:11" ht="12.75" customHeight="1">
      <c r="C93" s="105"/>
      <c r="D93" s="517" t="str">
        <f>Translations!$B$893</f>
        <v>In such cases, "accreditation" should be read as "certification", and "accreditation body" as "national authority".</v>
      </c>
      <c r="E93" s="517"/>
      <c r="F93" s="517"/>
      <c r="G93" s="517"/>
      <c r="H93" s="517"/>
      <c r="I93" s="517"/>
      <c r="J93" s="517"/>
      <c r="K93" s="517"/>
    </row>
    <row r="94" spans="2:11" ht="12.75">
      <c r="B94" s="81"/>
      <c r="C94" s="103"/>
      <c r="D94" s="157" t="str">
        <f>Translations!$B$894</f>
        <v>Member State where accreditation has been granted:</v>
      </c>
      <c r="E94" s="31"/>
      <c r="F94" s="31"/>
      <c r="G94" s="31"/>
      <c r="H94" s="31"/>
      <c r="I94" s="520"/>
      <c r="J94" s="521"/>
      <c r="K94" s="522"/>
    </row>
    <row r="95" spans="2:11" ht="12.75">
      <c r="B95" s="81"/>
      <c r="C95" s="103"/>
      <c r="D95" s="110" t="str">
        <f>Translations!$B$895</f>
        <v>Registration number issued by the accreditation body:</v>
      </c>
      <c r="E95" s="86"/>
      <c r="G95" s="163"/>
      <c r="H95" s="102"/>
      <c r="I95" s="520"/>
      <c r="J95" s="521"/>
      <c r="K95" s="522"/>
    </row>
    <row r="96" spans="3:11" ht="12.75" customHeight="1">
      <c r="C96" s="105"/>
      <c r="D96" s="517" t="str">
        <f>Translations!$B$896</f>
        <v>The availability of such registration information may depend on the accrediting Member State's practice of accreditation of verifiers.</v>
      </c>
      <c r="E96" s="517"/>
      <c r="F96" s="517"/>
      <c r="G96" s="517"/>
      <c r="H96" s="517"/>
      <c r="I96" s="517"/>
      <c r="J96" s="517"/>
      <c r="K96" s="517"/>
    </row>
    <row r="97" spans="2:11" ht="12.75">
      <c r="B97" s="81"/>
      <c r="C97" s="105"/>
      <c r="D97" s="163"/>
      <c r="E97" s="86"/>
      <c r="F97" s="86"/>
      <c r="G97" s="106"/>
      <c r="H97" s="106"/>
      <c r="I97" s="98"/>
      <c r="J97" s="98"/>
      <c r="K97" s="98"/>
    </row>
    <row r="98" spans="3:11" ht="12.75">
      <c r="C98" s="81"/>
      <c r="D98" s="536" t="str">
        <f>Translations!$B$897</f>
        <v>&lt;&lt;&lt; Click here to proceed to section 4 "Information about the monitoring plan" &gt;&gt;&gt;</v>
      </c>
      <c r="E98" s="536"/>
      <c r="F98" s="536"/>
      <c r="G98" s="536"/>
      <c r="H98" s="536"/>
      <c r="I98" s="537"/>
      <c r="J98" s="537"/>
      <c r="K98" s="81"/>
    </row>
    <row r="106" ht="15.75">
      <c r="B106" s="107"/>
    </row>
  </sheetData>
  <sheetProtection sheet="1" objects="1" scenarios="1" formatCells="0" formatColumns="0" formatRows="0"/>
  <mergeCells count="80">
    <mergeCell ref="D59:K59"/>
    <mergeCell ref="I24:K24"/>
    <mergeCell ref="I29:K29"/>
    <mergeCell ref="D27:H27"/>
    <mergeCell ref="D29:H29"/>
    <mergeCell ref="D31:K31"/>
    <mergeCell ref="I41:K41"/>
    <mergeCell ref="D30:K30"/>
    <mergeCell ref="I35:K35"/>
    <mergeCell ref="I38:K38"/>
    <mergeCell ref="I76:K76"/>
    <mergeCell ref="I67:K67"/>
    <mergeCell ref="I52:K52"/>
    <mergeCell ref="I42:K42"/>
    <mergeCell ref="I43:K43"/>
    <mergeCell ref="I56:K56"/>
    <mergeCell ref="I49:K49"/>
    <mergeCell ref="I64:K64"/>
    <mergeCell ref="I61:K61"/>
    <mergeCell ref="I62:K62"/>
    <mergeCell ref="D47:K47"/>
    <mergeCell ref="D98:J98"/>
    <mergeCell ref="D20:K20"/>
    <mergeCell ref="D21:H22"/>
    <mergeCell ref="D23:K23"/>
    <mergeCell ref="D37:K37"/>
    <mergeCell ref="I34:K34"/>
    <mergeCell ref="D24:H24"/>
    <mergeCell ref="I81:K81"/>
    <mergeCell ref="I75:K75"/>
    <mergeCell ref="I32:K32"/>
    <mergeCell ref="I94:K94"/>
    <mergeCell ref="D13:K13"/>
    <mergeCell ref="D14:K14"/>
    <mergeCell ref="D7:H7"/>
    <mergeCell ref="I7:K7"/>
    <mergeCell ref="I15:K15"/>
    <mergeCell ref="D15:H15"/>
    <mergeCell ref="I33:K33"/>
    <mergeCell ref="I66:K66"/>
    <mergeCell ref="D48:K48"/>
    <mergeCell ref="C3:K3"/>
    <mergeCell ref="I18:K18"/>
    <mergeCell ref="D18:H18"/>
    <mergeCell ref="D17:K17"/>
    <mergeCell ref="I12:K12"/>
    <mergeCell ref="I45:K45"/>
    <mergeCell ref="D26:K26"/>
    <mergeCell ref="I27:K27"/>
    <mergeCell ref="D12:H12"/>
    <mergeCell ref="I77:K77"/>
    <mergeCell ref="I78:K78"/>
    <mergeCell ref="I50:K50"/>
    <mergeCell ref="I39:K39"/>
    <mergeCell ref="I51:K51"/>
    <mergeCell ref="I70:K70"/>
    <mergeCell ref="I63:K63"/>
    <mergeCell ref="I60:K60"/>
    <mergeCell ref="I69:K69"/>
    <mergeCell ref="I40:K40"/>
    <mergeCell ref="I86:K86"/>
    <mergeCell ref="I55:K55"/>
    <mergeCell ref="I54:K54"/>
    <mergeCell ref="I87:K87"/>
    <mergeCell ref="I95:K95"/>
    <mergeCell ref="I65:K65"/>
    <mergeCell ref="D84:K84"/>
    <mergeCell ref="I80:K80"/>
    <mergeCell ref="I79:K79"/>
    <mergeCell ref="I68:K68"/>
    <mergeCell ref="C73:K73"/>
    <mergeCell ref="D96:K96"/>
    <mergeCell ref="D8:K8"/>
    <mergeCell ref="I44:K44"/>
    <mergeCell ref="I88:K88"/>
    <mergeCell ref="I89:K89"/>
    <mergeCell ref="I85:K85"/>
    <mergeCell ref="D92:K92"/>
    <mergeCell ref="D93:K93"/>
    <mergeCell ref="I21:K21"/>
  </mergeCells>
  <conditionalFormatting sqref="D23">
    <cfRule type="expression" priority="1" dxfId="1" stopIfTrue="1">
      <formula>$M$24</formula>
    </cfRule>
  </conditionalFormatting>
  <conditionalFormatting sqref="D24">
    <cfRule type="expression" priority="2" dxfId="1" stopIfTrue="1">
      <formula>$M$24</formula>
    </cfRule>
  </conditionalFormatting>
  <conditionalFormatting sqref="I24:K24">
    <cfRule type="expression" priority="3" dxfId="19" stopIfTrue="1">
      <formula>$M$24</formula>
    </cfRule>
  </conditionalFormatting>
  <dataValidations count="7">
    <dataValidation type="list" allowBlank="1" showInputMessage="1" showErrorMessage="1" sqref="I7:K7">
      <formula1>ReportingYears</formula1>
    </dataValidation>
    <dataValidation type="list" allowBlank="1" showInputMessage="1" showErrorMessage="1" sqref="I21:K21 I24">
      <formula1>notapplicable</formula1>
    </dataValidation>
    <dataValidation type="list" allowBlank="1" showInputMessage="1" showErrorMessage="1" sqref="I29:K29">
      <formula1>CompetentAuthorities</formula1>
    </dataValidation>
    <dataValidation type="list" allowBlank="1" showInputMessage="1" showErrorMessage="1" sqref="I33:K33 I35:K35">
      <formula1>aviationauthorities</formula1>
    </dataValidation>
    <dataValidation type="list" allowBlank="1" showInputMessage="1" showErrorMessage="1" sqref="I85:K85 I60:K60 I49">
      <formula1>Title</formula1>
    </dataValidation>
    <dataValidation type="list" allowBlank="1" showInputMessage="1" showErrorMessage="1" sqref="I27:K27 I94:K94">
      <formula1>memberstates</formula1>
    </dataValidation>
    <dataValidation type="list" allowBlank="1" showInputMessage="1" showErrorMessage="1" sqref="I70:K70 I81:K81 I43:K43">
      <formula1>worldcountries</formula1>
    </dataValidation>
  </dataValidations>
  <hyperlinks>
    <hyperlink ref="D98:H98" location="'Emissions overview'!A1" display="&lt;&lt;&lt; Click here to proceed to section 4 &quot;Information about the monitoring plan&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83" r:id="rId1"/>
  <headerFooter alignWithMargins="0">
    <oddFooter>&amp;L&amp;F&amp;C&amp;A&amp;R&amp;P / &amp;N</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codeName="Sheet13">
    <pageSetUpPr fitToPage="1"/>
  </sheetPr>
  <dimension ref="A1:V146"/>
  <sheetViews>
    <sheetView showGridLines="0" zoomScaleSheetLayoutView="140" zoomScalePageLayoutView="0" workbookViewId="0" topLeftCell="B2">
      <selection activeCell="B2" sqref="B2"/>
    </sheetView>
  </sheetViews>
  <sheetFormatPr defaultColWidth="9.140625" defaultRowHeight="12.75"/>
  <cols>
    <col min="1" max="1" width="4.7109375" style="179" hidden="1" customWidth="1"/>
    <col min="2" max="2" width="3.140625" style="145" customWidth="1"/>
    <col min="3" max="3" width="4.140625" style="145" customWidth="1"/>
    <col min="4" max="11" width="12.7109375" style="145" customWidth="1"/>
    <col min="12" max="12" width="11.421875" style="97" customWidth="1"/>
    <col min="13" max="13" width="9.140625" style="180" hidden="1" customWidth="1"/>
    <col min="14" max="17" width="11.421875" style="158" customWidth="1"/>
    <col min="18" max="16384" width="11.421875" style="145" customWidth="1"/>
  </cols>
  <sheetData>
    <row r="1" spans="1:17" s="179" customFormat="1" ht="12.75" hidden="1">
      <c r="A1" s="179" t="s">
        <v>979</v>
      </c>
      <c r="L1" s="180"/>
      <c r="M1" s="180" t="s">
        <v>979</v>
      </c>
      <c r="N1" s="180"/>
      <c r="O1" s="180"/>
      <c r="P1" s="180"/>
      <c r="Q1" s="180"/>
    </row>
    <row r="2" spans="3:7" ht="12.75">
      <c r="C2" s="181"/>
      <c r="D2" s="182"/>
      <c r="E2" s="182"/>
      <c r="F2" s="183"/>
      <c r="G2" s="183"/>
    </row>
    <row r="3" spans="3:13" ht="23.25" customHeight="1">
      <c r="C3" s="524" t="str">
        <f>Translations!$B$898</f>
        <v>EMISSION DATA OVERVIEW</v>
      </c>
      <c r="D3" s="524"/>
      <c r="E3" s="524"/>
      <c r="F3" s="524"/>
      <c r="G3" s="524"/>
      <c r="H3" s="524"/>
      <c r="I3" s="524"/>
      <c r="J3" s="524"/>
      <c r="K3" s="524"/>
      <c r="M3" s="184" t="s">
        <v>676</v>
      </c>
    </row>
    <row r="4" ht="12.75">
      <c r="M4" s="185" t="s">
        <v>677</v>
      </c>
    </row>
    <row r="5" spans="3:11" ht="15.75">
      <c r="C5" s="146">
        <v>4</v>
      </c>
      <c r="D5" s="588" t="str">
        <f>Translations!$B$843</f>
        <v>Information about the monitoring plan</v>
      </c>
      <c r="E5" s="588"/>
      <c r="F5" s="588"/>
      <c r="G5" s="588"/>
      <c r="H5" s="588"/>
      <c r="I5" s="588"/>
      <c r="J5" s="588"/>
      <c r="K5" s="588"/>
    </row>
    <row r="6" spans="3:10" ht="12.75">
      <c r="C6" s="160"/>
      <c r="G6" s="159"/>
      <c r="H6" s="159"/>
      <c r="J6" s="186"/>
    </row>
    <row r="7" spans="3:11" ht="12.75" customHeight="1">
      <c r="C7" s="163" t="s">
        <v>246</v>
      </c>
      <c r="D7" s="529" t="str">
        <f>Translations!$B$899</f>
        <v>Version number of the latest approved monitoring plan:</v>
      </c>
      <c r="E7" s="589"/>
      <c r="F7" s="589"/>
      <c r="G7" s="589"/>
      <c r="H7" s="590"/>
      <c r="I7" s="591"/>
      <c r="J7" s="592"/>
      <c r="K7" s="593"/>
    </row>
    <row r="8" spans="3:6" ht="4.5" customHeight="1">
      <c r="C8" s="95"/>
      <c r="D8" s="163"/>
      <c r="E8" s="86"/>
      <c r="F8" s="86"/>
    </row>
    <row r="9" spans="3:11" ht="12.75">
      <c r="C9" s="163" t="s">
        <v>249</v>
      </c>
      <c r="D9" s="529" t="str">
        <f>Translations!$B$900</f>
        <v>Data of approval of the used monitoring plan:</v>
      </c>
      <c r="E9" s="589"/>
      <c r="F9" s="589"/>
      <c r="G9" s="589"/>
      <c r="H9" s="590"/>
      <c r="I9" s="520"/>
      <c r="J9" s="521"/>
      <c r="K9" s="522"/>
    </row>
    <row r="10" spans="3:10" ht="12.75">
      <c r="C10" s="160"/>
      <c r="G10" s="159"/>
      <c r="H10" s="159"/>
      <c r="J10" s="186"/>
    </row>
    <row r="11" spans="3:13" ht="17.25" customHeight="1">
      <c r="C11" s="163" t="s">
        <v>285</v>
      </c>
      <c r="D11" s="529" t="str">
        <f>Translations!$B$901</f>
        <v>Have there been any deviations from your approved monitoring plan during the reporting year?</v>
      </c>
      <c r="E11" s="589"/>
      <c r="F11" s="589"/>
      <c r="G11" s="589"/>
      <c r="H11" s="589"/>
      <c r="I11" s="589"/>
      <c r="J11" s="589"/>
      <c r="K11" s="589"/>
      <c r="M11" s="180" t="s">
        <v>1107</v>
      </c>
    </row>
    <row r="12" spans="3:13" ht="12.75">
      <c r="C12" s="163"/>
      <c r="D12" s="162"/>
      <c r="E12" s="162"/>
      <c r="F12" s="162"/>
      <c r="G12" s="158"/>
      <c r="H12" s="161"/>
      <c r="I12" s="520"/>
      <c r="J12" s="521"/>
      <c r="K12" s="522"/>
      <c r="M12" s="177">
        <f>IF(ISBLANK(I12),"",I12=FALSE)</f>
      </c>
    </row>
    <row r="13" spans="3:10" ht="4.5" customHeight="1">
      <c r="C13" s="160"/>
      <c r="G13" s="159"/>
      <c r="H13" s="159"/>
      <c r="J13" s="186"/>
    </row>
    <row r="14" spans="3:11" ht="38.25" customHeight="1">
      <c r="C14" s="163" t="s">
        <v>251</v>
      </c>
      <c r="D14" s="584" t="str">
        <f>Translations!$B$902</f>
        <v>If you have answered "True", please describe all relevant changes in the operations and all deviations from your approved monitoring plan, providing information about each deviation and the consequence for the calculation of annual emissions.</v>
      </c>
      <c r="E14" s="584"/>
      <c r="F14" s="584"/>
      <c r="G14" s="584"/>
      <c r="H14" s="584"/>
      <c r="I14" s="584"/>
      <c r="J14" s="584"/>
      <c r="K14" s="584"/>
    </row>
    <row r="15" spans="3:11" ht="25.5" customHeight="1">
      <c r="C15" s="163"/>
      <c r="D15" s="585"/>
      <c r="E15" s="586"/>
      <c r="F15" s="586"/>
      <c r="G15" s="586"/>
      <c r="H15" s="586"/>
      <c r="I15" s="586"/>
      <c r="J15" s="586"/>
      <c r="K15" s="587"/>
    </row>
    <row r="16" spans="3:11" ht="25.5" customHeight="1">
      <c r="C16" s="163"/>
      <c r="D16" s="566"/>
      <c r="E16" s="567"/>
      <c r="F16" s="567"/>
      <c r="G16" s="567"/>
      <c r="H16" s="567"/>
      <c r="I16" s="567"/>
      <c r="J16" s="567"/>
      <c r="K16" s="568"/>
    </row>
    <row r="17" spans="3:11" ht="25.5" customHeight="1">
      <c r="C17" s="163"/>
      <c r="D17" s="569"/>
      <c r="E17" s="570"/>
      <c r="F17" s="570"/>
      <c r="G17" s="570"/>
      <c r="H17" s="570"/>
      <c r="I17" s="570"/>
      <c r="J17" s="570"/>
      <c r="K17" s="571"/>
    </row>
    <row r="18" ht="15" customHeight="1"/>
    <row r="19" spans="3:21" ht="15.75">
      <c r="C19" s="146">
        <v>5</v>
      </c>
      <c r="D19" s="146" t="str">
        <f>Translations!$B$844</f>
        <v>Total emissions</v>
      </c>
      <c r="E19" s="146"/>
      <c r="F19" s="146"/>
      <c r="G19" s="146"/>
      <c r="H19" s="146"/>
      <c r="I19" s="146"/>
      <c r="J19" s="146"/>
      <c r="K19" s="146"/>
      <c r="L19" s="162"/>
      <c r="N19" s="187"/>
      <c r="O19" s="187"/>
      <c r="P19" s="187"/>
      <c r="Q19" s="182"/>
      <c r="R19" s="182"/>
      <c r="S19" s="182"/>
      <c r="T19" s="182"/>
      <c r="U19" s="188"/>
    </row>
    <row r="20" spans="3:17" ht="12.75">
      <c r="C20" s="157"/>
      <c r="D20" s="157"/>
      <c r="M20" s="179"/>
      <c r="N20" s="145"/>
      <c r="O20" s="145"/>
      <c r="P20" s="145"/>
      <c r="Q20" s="145"/>
    </row>
    <row r="21" spans="3:14" ht="12.75">
      <c r="C21" s="157" t="s">
        <v>246</v>
      </c>
      <c r="D21" s="594" t="str">
        <f>Translations!$B$903</f>
        <v>Total number of flights in the reporting year covered by the EU ETS:</v>
      </c>
      <c r="E21" s="589"/>
      <c r="F21" s="589"/>
      <c r="G21" s="589"/>
      <c r="H21" s="589"/>
      <c r="I21" s="589"/>
      <c r="J21" s="590"/>
      <c r="K21" s="124"/>
      <c r="N21" s="145"/>
    </row>
    <row r="23" spans="3:17" ht="12.75">
      <c r="C23" s="157" t="s">
        <v>1042</v>
      </c>
      <c r="D23" s="157" t="str">
        <f>Translations!$B$904</f>
        <v>Properties of the fuels used:</v>
      </c>
      <c r="M23" s="179"/>
      <c r="N23" s="145"/>
      <c r="O23" s="145"/>
      <c r="P23" s="145"/>
      <c r="Q23" s="145"/>
    </row>
    <row r="24" spans="1:22" s="75" customFormat="1" ht="25.5" customHeight="1">
      <c r="A24" s="189"/>
      <c r="D24" s="547" t="str">
        <f>Translations!$B$905</f>
        <v>Please provide here the calculation factors needed for describing each fuel's properties for calculating the emissions. Input is required only if you are using other fuels than the standard fuels already defined. Please note:</v>
      </c>
      <c r="E24" s="547"/>
      <c r="F24" s="547"/>
      <c r="G24" s="547"/>
      <c r="H24" s="547"/>
      <c r="I24" s="547"/>
      <c r="J24" s="547"/>
      <c r="K24" s="547"/>
      <c r="L24" s="115"/>
      <c r="M24" s="190"/>
      <c r="N24" s="158"/>
      <c r="O24" s="111"/>
      <c r="P24" s="111"/>
      <c r="Q24" s="111"/>
      <c r="R24" s="111"/>
      <c r="S24" s="111"/>
      <c r="T24" s="111"/>
      <c r="U24" s="111"/>
      <c r="V24" s="111"/>
    </row>
    <row r="25" spans="1:22" s="75" customFormat="1" ht="38.25" customHeight="1">
      <c r="A25" s="189"/>
      <c r="D25" s="191" t="str">
        <f>Translations!$B$906</f>
        <v>preliminary EF </v>
      </c>
      <c r="E25" s="551"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5" s="551"/>
      <c r="G25" s="551"/>
      <c r="H25" s="551"/>
      <c r="I25" s="551"/>
      <c r="J25" s="551"/>
      <c r="K25" s="551"/>
      <c r="L25" s="115"/>
      <c r="M25" s="190"/>
      <c r="N25" s="158"/>
      <c r="O25" s="111"/>
      <c r="P25" s="111"/>
      <c r="Q25" s="111"/>
      <c r="R25" s="111"/>
      <c r="S25" s="111"/>
      <c r="T25" s="111"/>
      <c r="U25" s="111"/>
      <c r="V25" s="111"/>
    </row>
    <row r="26" spans="1:22" s="75" customFormat="1" ht="12.75" customHeight="1">
      <c r="A26" s="189"/>
      <c r="D26" s="191" t="str">
        <f>Translations!$B$651</f>
        <v>NCV</v>
      </c>
      <c r="E26" s="551" t="str">
        <f>Translations!$B$908</f>
        <v>Net calorific value. Proxy data is to be reported for completeness purposes. In this template it is not used for emission calculation.</v>
      </c>
      <c r="F26" s="551"/>
      <c r="G26" s="551"/>
      <c r="H26" s="551"/>
      <c r="I26" s="551"/>
      <c r="J26" s="551"/>
      <c r="K26" s="551"/>
      <c r="L26" s="115"/>
      <c r="M26" s="190"/>
      <c r="N26" s="158"/>
      <c r="O26" s="111"/>
      <c r="P26" s="111"/>
      <c r="Q26" s="111"/>
      <c r="R26" s="111"/>
      <c r="S26" s="111"/>
      <c r="T26" s="111"/>
      <c r="U26" s="111"/>
      <c r="V26" s="111"/>
    </row>
    <row r="27" spans="1:22" s="75" customFormat="1" ht="51" customHeight="1">
      <c r="A27" s="189"/>
      <c r="D27" s="191" t="str">
        <f>Translations!$B$909</f>
        <v>biomass content (sustainable)</v>
      </c>
      <c r="E27" s="551" t="str">
        <f>Translations!$B$910</f>
        <v>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27" s="551"/>
      <c r="G27" s="551"/>
      <c r="H27" s="551"/>
      <c r="I27" s="551"/>
      <c r="J27" s="551"/>
      <c r="K27" s="551"/>
      <c r="L27" s="115"/>
      <c r="M27" s="190"/>
      <c r="N27" s="158"/>
      <c r="O27" s="111"/>
      <c r="P27" s="111"/>
      <c r="Q27" s="111"/>
      <c r="R27" s="111"/>
      <c r="S27" s="111"/>
      <c r="T27" s="111"/>
      <c r="U27" s="111"/>
      <c r="V27" s="111"/>
    </row>
    <row r="28" spans="1:22" s="75" customFormat="1" ht="38.25" customHeight="1">
      <c r="A28" s="189"/>
      <c r="D28" s="191" t="str">
        <f>Translations!$B$911</f>
        <v>biomass content (non-sustainable) </v>
      </c>
      <c r="E28" s="551"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28" s="551"/>
      <c r="G28" s="551"/>
      <c r="H28" s="551"/>
      <c r="I28" s="551"/>
      <c r="J28" s="551"/>
      <c r="K28" s="551"/>
      <c r="L28" s="115"/>
      <c r="M28" s="190"/>
      <c r="N28" s="158"/>
      <c r="O28" s="111"/>
      <c r="P28" s="111"/>
      <c r="Q28" s="111"/>
      <c r="R28" s="111"/>
      <c r="S28" s="111"/>
      <c r="T28" s="111"/>
      <c r="U28" s="111"/>
      <c r="V28" s="111"/>
    </row>
    <row r="29" spans="1:22" s="75" customFormat="1" ht="25.5" customHeight="1">
      <c r="A29" s="189"/>
      <c r="D29" s="555"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29" s="556"/>
      <c r="F29" s="556"/>
      <c r="G29" s="556"/>
      <c r="H29" s="556"/>
      <c r="I29" s="556"/>
      <c r="J29" s="556"/>
      <c r="K29" s="556"/>
      <c r="L29" s="115"/>
      <c r="M29" s="190"/>
      <c r="N29" s="158"/>
      <c r="O29" s="111"/>
      <c r="P29" s="111"/>
      <c r="Q29" s="111"/>
      <c r="R29" s="111"/>
      <c r="S29" s="111"/>
      <c r="T29" s="111"/>
      <c r="U29" s="111"/>
      <c r="V29" s="111"/>
    </row>
    <row r="30" spans="1:22" s="75" customFormat="1" ht="4.5" customHeight="1">
      <c r="A30" s="189"/>
      <c r="D30" s="192"/>
      <c r="E30" s="192"/>
      <c r="F30" s="192"/>
      <c r="G30" s="192"/>
      <c r="H30" s="192"/>
      <c r="I30" s="192"/>
      <c r="J30" s="192"/>
      <c r="K30" s="192"/>
      <c r="L30" s="115"/>
      <c r="M30" s="190"/>
      <c r="N30" s="158"/>
      <c r="O30" s="111"/>
      <c r="P30" s="111"/>
      <c r="Q30" s="111"/>
      <c r="R30" s="111"/>
      <c r="S30" s="111"/>
      <c r="T30" s="111"/>
      <c r="U30" s="111"/>
      <c r="V30" s="111"/>
    </row>
    <row r="31" spans="3:17" ht="45">
      <c r="C31" s="157"/>
      <c r="D31" s="74" t="str">
        <f>Translations!$B$914</f>
        <v>Fuel No.</v>
      </c>
      <c r="E31" s="572" t="str">
        <f>Translations!$B$915</f>
        <v>Name of fuel</v>
      </c>
      <c r="F31" s="573"/>
      <c r="G31" s="575"/>
      <c r="H31" s="74" t="str">
        <f>Translations!$B$916</f>
        <v>preliminary EF 
[t CO2 / t fuel]</v>
      </c>
      <c r="I31" s="74" t="str">
        <f>Translations!$B$917</f>
        <v>NCV [GJ/t]</v>
      </c>
      <c r="J31" s="74" t="str">
        <f>Translations!$B$918</f>
        <v>biomass content (sustainable) [%]</v>
      </c>
      <c r="K31" s="74" t="str">
        <f>Translations!$B$919</f>
        <v>biomass content (non-sustainable) [%]</v>
      </c>
      <c r="M31" s="179"/>
      <c r="N31" s="145"/>
      <c r="O31" s="145"/>
      <c r="P31" s="145"/>
      <c r="Q31" s="145"/>
    </row>
    <row r="32" spans="3:17" ht="12.75">
      <c r="C32" s="157"/>
      <c r="D32" s="178">
        <v>1</v>
      </c>
      <c r="E32" s="574" t="str">
        <f>Translations!$B$920</f>
        <v>Jet kerosene (jet A1 or jet A)</v>
      </c>
      <c r="F32" s="574"/>
      <c r="G32" s="575"/>
      <c r="H32" s="193">
        <v>3.15</v>
      </c>
      <c r="I32" s="194">
        <v>44.1</v>
      </c>
      <c r="J32" s="248">
        <v>0</v>
      </c>
      <c r="K32" s="248">
        <v>0</v>
      </c>
      <c r="M32" s="179"/>
      <c r="N32" s="145"/>
      <c r="O32" s="145"/>
      <c r="P32" s="145"/>
      <c r="Q32" s="145"/>
    </row>
    <row r="33" spans="3:11" ht="12.75">
      <c r="C33" s="157"/>
      <c r="D33" s="178">
        <f>D32+1</f>
        <v>2</v>
      </c>
      <c r="E33" s="574" t="str">
        <f>Translations!$B$274</f>
        <v>Jet gasoline (Jet B)</v>
      </c>
      <c r="F33" s="574"/>
      <c r="G33" s="575"/>
      <c r="H33" s="193">
        <v>3.1</v>
      </c>
      <c r="I33" s="194">
        <v>44.3</v>
      </c>
      <c r="J33" s="248">
        <v>0</v>
      </c>
      <c r="K33" s="248">
        <v>0</v>
      </c>
    </row>
    <row r="34" spans="3:11" ht="12.75" customHeight="1">
      <c r="C34" s="157"/>
      <c r="D34" s="178">
        <f aca="true" t="shared" si="0" ref="D34:D43">D33+1</f>
        <v>3</v>
      </c>
      <c r="E34" s="574" t="str">
        <f>Translations!$B$275</f>
        <v>Aviation gasoline (AvGas)</v>
      </c>
      <c r="F34" s="574"/>
      <c r="G34" s="575"/>
      <c r="H34" s="193">
        <v>3.1</v>
      </c>
      <c r="I34" s="194">
        <v>44.3</v>
      </c>
      <c r="J34" s="248">
        <v>0</v>
      </c>
      <c r="K34" s="248">
        <v>0</v>
      </c>
    </row>
    <row r="35" spans="3:11" ht="12.75">
      <c r="C35" s="157"/>
      <c r="D35" s="178">
        <f t="shared" si="0"/>
        <v>4</v>
      </c>
      <c r="E35" s="558"/>
      <c r="F35" s="558"/>
      <c r="G35" s="559"/>
      <c r="H35" s="250"/>
      <c r="I35" s="249"/>
      <c r="J35" s="123"/>
      <c r="K35" s="123"/>
    </row>
    <row r="36" spans="3:11" ht="12.75">
      <c r="C36" s="157"/>
      <c r="D36" s="178">
        <f t="shared" si="0"/>
        <v>5</v>
      </c>
      <c r="E36" s="558"/>
      <c r="F36" s="558"/>
      <c r="G36" s="559"/>
      <c r="H36" s="250"/>
      <c r="I36" s="249"/>
      <c r="J36" s="123"/>
      <c r="K36" s="123"/>
    </row>
    <row r="37" spans="3:11" ht="12.75">
      <c r="C37" s="157"/>
      <c r="D37" s="178">
        <f t="shared" si="0"/>
        <v>6</v>
      </c>
      <c r="E37" s="558"/>
      <c r="F37" s="558"/>
      <c r="G37" s="559"/>
      <c r="H37" s="250"/>
      <c r="I37" s="249"/>
      <c r="J37" s="123"/>
      <c r="K37" s="123"/>
    </row>
    <row r="38" spans="3:11" ht="12.75">
      <c r="C38" s="157"/>
      <c r="D38" s="178">
        <f t="shared" si="0"/>
        <v>7</v>
      </c>
      <c r="E38" s="558"/>
      <c r="F38" s="558"/>
      <c r="G38" s="559"/>
      <c r="H38" s="250"/>
      <c r="I38" s="249"/>
      <c r="J38" s="123"/>
      <c r="K38" s="123"/>
    </row>
    <row r="39" spans="3:11" ht="12.75">
      <c r="C39" s="157"/>
      <c r="D39" s="178">
        <f t="shared" si="0"/>
        <v>8</v>
      </c>
      <c r="E39" s="558"/>
      <c r="F39" s="558"/>
      <c r="G39" s="559"/>
      <c r="H39" s="250"/>
      <c r="I39" s="249"/>
      <c r="J39" s="123"/>
      <c r="K39" s="123"/>
    </row>
    <row r="40" spans="3:11" ht="12.75">
      <c r="C40" s="157"/>
      <c r="D40" s="178">
        <f t="shared" si="0"/>
        <v>9</v>
      </c>
      <c r="E40" s="558"/>
      <c r="F40" s="558"/>
      <c r="G40" s="559"/>
      <c r="H40" s="250"/>
      <c r="I40" s="249"/>
      <c r="J40" s="123"/>
      <c r="K40" s="123"/>
    </row>
    <row r="41" spans="3:11" ht="12.75">
      <c r="C41" s="157"/>
      <c r="D41" s="178">
        <f t="shared" si="0"/>
        <v>10</v>
      </c>
      <c r="E41" s="558"/>
      <c r="F41" s="558"/>
      <c r="G41" s="559"/>
      <c r="H41" s="250"/>
      <c r="I41" s="249"/>
      <c r="J41" s="123"/>
      <c r="K41" s="123"/>
    </row>
    <row r="42" spans="3:11" ht="12.75">
      <c r="C42" s="157"/>
      <c r="D42" s="178">
        <f t="shared" si="0"/>
        <v>11</v>
      </c>
      <c r="E42" s="558"/>
      <c r="F42" s="558"/>
      <c r="G42" s="559"/>
      <c r="H42" s="250"/>
      <c r="I42" s="249"/>
      <c r="J42" s="123"/>
      <c r="K42" s="123"/>
    </row>
    <row r="43" spans="3:11" ht="12.75">
      <c r="C43" s="157"/>
      <c r="D43" s="178">
        <f t="shared" si="0"/>
        <v>12</v>
      </c>
      <c r="E43" s="558"/>
      <c r="F43" s="558"/>
      <c r="G43" s="559"/>
      <c r="H43" s="250"/>
      <c r="I43" s="249"/>
      <c r="J43" s="123"/>
      <c r="K43" s="123"/>
    </row>
    <row r="44" spans="1:11" ht="12.75" hidden="1">
      <c r="A44" s="179" t="s">
        <v>979</v>
      </c>
      <c r="C44" s="157"/>
      <c r="D44" s="178"/>
      <c r="E44" s="558"/>
      <c r="F44" s="558"/>
      <c r="G44" s="559"/>
      <c r="H44" s="250"/>
      <c r="I44" s="249"/>
      <c r="J44" s="123"/>
      <c r="K44" s="123"/>
    </row>
    <row r="45" spans="1:22" s="75" customFormat="1" ht="12.75" customHeight="1">
      <c r="A45" s="189"/>
      <c r="D45" s="547" t="str">
        <f>Translations!$B$921</f>
        <v>If required, you may add further fuels by inserting rows above this one. This is best done by inserting a copied row.</v>
      </c>
      <c r="E45" s="547"/>
      <c r="F45" s="547"/>
      <c r="G45" s="547"/>
      <c r="H45" s="547"/>
      <c r="I45" s="547"/>
      <c r="J45" s="547"/>
      <c r="K45" s="547"/>
      <c r="L45" s="115"/>
      <c r="M45" s="190"/>
      <c r="N45" s="158"/>
      <c r="O45" s="111"/>
      <c r="P45" s="111"/>
      <c r="Q45" s="111"/>
      <c r="R45" s="111"/>
      <c r="S45" s="111"/>
      <c r="T45" s="111"/>
      <c r="U45" s="111"/>
      <c r="V45" s="111"/>
    </row>
    <row r="47" spans="3:17" ht="12.75">
      <c r="C47" s="157" t="s">
        <v>1016</v>
      </c>
      <c r="D47" s="157" t="str">
        <f>Translations!$B$922</f>
        <v>Fuel consumption and Emissions</v>
      </c>
      <c r="M47" s="179"/>
      <c r="N47" s="145"/>
      <c r="O47" s="145"/>
      <c r="P47" s="145"/>
      <c r="Q47" s="145"/>
    </row>
    <row r="48" spans="1:22" s="75" customFormat="1" ht="25.5" customHeight="1">
      <c r="A48" s="189"/>
      <c r="D48" s="547" t="str">
        <f>Translations!$B$923</f>
        <v>Here you have to enter the quantity of each fuel used in the reporting year (also referred to as "activity data"). The emissions and the biomass-related memo-items are calculated automatically using the calculation factors defined under point (b).</v>
      </c>
      <c r="E48" s="547"/>
      <c r="F48" s="547"/>
      <c r="G48" s="547"/>
      <c r="H48" s="547"/>
      <c r="I48" s="547"/>
      <c r="J48" s="547"/>
      <c r="K48" s="547"/>
      <c r="L48" s="115"/>
      <c r="M48" s="190"/>
      <c r="N48" s="158"/>
      <c r="O48" s="111"/>
      <c r="P48" s="111"/>
      <c r="Q48" s="111"/>
      <c r="R48" s="111"/>
      <c r="S48" s="111"/>
      <c r="T48" s="111"/>
      <c r="U48" s="111"/>
      <c r="V48" s="111"/>
    </row>
    <row r="49" spans="1:22" s="75" customFormat="1" ht="25.5" customHeight="1">
      <c r="A49" s="189"/>
      <c r="D49" s="191" t="str">
        <f>Translations!$B$924</f>
        <v>(final) EF </v>
      </c>
      <c r="E49" s="551" t="str">
        <f>Translations!$B$925</f>
        <v>This is calculated from the preliminary emission factor and the sustainable biomass content (where the sustainable biomass content is zero-rated).</v>
      </c>
      <c r="F49" s="551"/>
      <c r="G49" s="551"/>
      <c r="H49" s="551"/>
      <c r="I49" s="551"/>
      <c r="J49" s="551"/>
      <c r="K49" s="551"/>
      <c r="L49" s="115"/>
      <c r="M49" s="190"/>
      <c r="N49" s="158"/>
      <c r="O49" s="111"/>
      <c r="P49" s="111"/>
      <c r="Q49" s="111"/>
      <c r="R49" s="111"/>
      <c r="S49" s="111"/>
      <c r="T49" s="111"/>
      <c r="U49" s="111"/>
      <c r="V49" s="111"/>
    </row>
    <row r="50" spans="1:22" s="75" customFormat="1" ht="25.5" customHeight="1">
      <c r="A50" s="189"/>
      <c r="D50" s="191" t="str">
        <f>Translations!$B$926</f>
        <v>fuel consumption </v>
      </c>
      <c r="E50" s="551" t="str">
        <f>Translations!$B$927</f>
        <v>Please enter here the total fuel consumption of each fuel in tonnes in the reporting year. Please note that this figure should only include fuel consumption to be reported under the EU ETS, i.e. relate to the reduced scope. </v>
      </c>
      <c r="F50" s="551"/>
      <c r="G50" s="551"/>
      <c r="H50" s="551"/>
      <c r="I50" s="551"/>
      <c r="J50" s="551"/>
      <c r="K50" s="551"/>
      <c r="L50" s="115"/>
      <c r="M50" s="190"/>
      <c r="N50" s="158"/>
      <c r="O50" s="111"/>
      <c r="P50" s="111"/>
      <c r="Q50" s="111"/>
      <c r="R50" s="111"/>
      <c r="S50" s="111"/>
      <c r="T50" s="111"/>
      <c r="U50" s="111"/>
      <c r="V50" s="111"/>
    </row>
    <row r="51" spans="1:22" s="75" customFormat="1" ht="25.5" customHeight="1">
      <c r="A51" s="189"/>
      <c r="D51" s="191" t="str">
        <f>Translations!$B$928</f>
        <v>CO2 emissions 
[t CO2]</v>
      </c>
      <c r="E51" s="551" t="str">
        <f>Translations!$B$929</f>
        <v>This is the amount of "fossil" emissions (including emissions from biomass for which no evidence for compliance with the sustainability criteria has been provided). It is identical to the emissions for which allowances are to be surrendered.</v>
      </c>
      <c r="F51" s="551"/>
      <c r="G51" s="551"/>
      <c r="H51" s="551"/>
      <c r="I51" s="551"/>
      <c r="J51" s="551"/>
      <c r="K51" s="551"/>
      <c r="L51" s="115"/>
      <c r="M51" s="190"/>
      <c r="N51" s="158"/>
      <c r="O51" s="111"/>
      <c r="P51" s="111"/>
      <c r="Q51" s="111"/>
      <c r="R51" s="111"/>
      <c r="S51" s="111"/>
      <c r="T51" s="111"/>
      <c r="U51" s="111"/>
      <c r="V51" s="111"/>
    </row>
    <row r="52" spans="1:22" s="75" customFormat="1" ht="38.25" customHeight="1">
      <c r="A52" s="189"/>
      <c r="D52" s="191" t="str">
        <f>Translations!$B$930</f>
        <v>CO2 from sustainable biomass</v>
      </c>
      <c r="E52" s="551" t="str">
        <f>Translations!$B$931</f>
        <v>This figure shows as a memo-item the emissions from sustainable biomass. </v>
      </c>
      <c r="F52" s="551"/>
      <c r="G52" s="551"/>
      <c r="H52" s="551"/>
      <c r="I52" s="551"/>
      <c r="J52" s="551"/>
      <c r="K52" s="551"/>
      <c r="L52" s="115"/>
      <c r="M52" s="190"/>
      <c r="N52" s="158"/>
      <c r="O52" s="111"/>
      <c r="P52" s="111"/>
      <c r="Q52" s="111"/>
      <c r="R52" s="111"/>
      <c r="S52" s="111"/>
      <c r="T52" s="111"/>
      <c r="U52" s="111"/>
      <c r="V52" s="111"/>
    </row>
    <row r="53" spans="1:22" s="75" customFormat="1" ht="38.25" customHeight="1">
      <c r="A53" s="189"/>
      <c r="D53" s="191" t="str">
        <f>Translations!$B$932</f>
        <v>CO2 from non-sustainable biomass</v>
      </c>
      <c r="E53" s="551" t="str">
        <f>Translations!$B$933</f>
        <v>This figure shows as a memo-item the emissions from non-sustainable biomass. Note that these emissions are part of the "fossil" emissions and do not need to be added once more.</v>
      </c>
      <c r="F53" s="551"/>
      <c r="G53" s="551"/>
      <c r="H53" s="551"/>
      <c r="I53" s="551"/>
      <c r="J53" s="551"/>
      <c r="K53" s="551"/>
      <c r="L53" s="115"/>
      <c r="M53" s="190"/>
      <c r="N53" s="158"/>
      <c r="O53" s="111"/>
      <c r="P53" s="111"/>
      <c r="Q53" s="111"/>
      <c r="R53" s="111"/>
      <c r="S53" s="111"/>
      <c r="T53" s="111"/>
      <c r="U53" s="111"/>
      <c r="V53" s="111"/>
    </row>
    <row r="54" spans="1:22" s="75" customFormat="1" ht="4.5" customHeight="1">
      <c r="A54" s="189"/>
      <c r="D54" s="192"/>
      <c r="E54" s="192"/>
      <c r="F54" s="192"/>
      <c r="G54" s="192"/>
      <c r="H54" s="192"/>
      <c r="I54" s="192"/>
      <c r="J54" s="192"/>
      <c r="K54" s="192"/>
      <c r="L54" s="115"/>
      <c r="M54" s="190"/>
      <c r="N54" s="158"/>
      <c r="O54" s="111"/>
      <c r="P54" s="111"/>
      <c r="Q54" s="111"/>
      <c r="R54" s="111"/>
      <c r="S54" s="111"/>
      <c r="T54" s="111"/>
      <c r="U54" s="111"/>
      <c r="V54" s="111"/>
    </row>
    <row r="55" spans="3:17" ht="38.25" customHeight="1">
      <c r="C55" s="157"/>
      <c r="D55" s="74" t="str">
        <f>Translations!$B$914</f>
        <v>Fuel No.</v>
      </c>
      <c r="E55" s="572" t="str">
        <f>Translations!$B$915</f>
        <v>Name of fuel</v>
      </c>
      <c r="F55" s="573"/>
      <c r="G55" s="74" t="str">
        <f>Translations!$B$934</f>
        <v>(final) EF 
[t CO2 / t fuel]</v>
      </c>
      <c r="H55" s="74" t="str">
        <f>Translations!$B$935</f>
        <v>fuel consumption [tonnes]</v>
      </c>
      <c r="I55" s="74" t="str">
        <f>Translations!$B$928</f>
        <v>CO2 emissions 
[t CO2]</v>
      </c>
      <c r="J55" s="195" t="str">
        <f>Translations!$B$930</f>
        <v>CO2 from sustainable biomass</v>
      </c>
      <c r="K55" s="195" t="str">
        <f>Translations!$B$932</f>
        <v>CO2 from non-sustainable biomass</v>
      </c>
      <c r="M55" s="179"/>
      <c r="N55" s="145"/>
      <c r="O55" s="145"/>
      <c r="P55" s="145"/>
      <c r="Q55" s="145"/>
    </row>
    <row r="56" spans="3:17" ht="12.75">
      <c r="C56" s="157"/>
      <c r="D56" s="178">
        <v>1</v>
      </c>
      <c r="E56" s="574" t="str">
        <f>Translations!$B$920</f>
        <v>Jet kerosene (jet A1 or jet A)</v>
      </c>
      <c r="F56" s="574"/>
      <c r="G56" s="244">
        <f>IF(ISNUMBER(H32),H32*(1-SUM(J32)/100),"")</f>
        <v>3.15</v>
      </c>
      <c r="H56" s="245"/>
      <c r="I56" s="247">
        <f>IF(AND(ISNUMBER(G56),ISNUMBER(H56)),G56*H56,"")</f>
      </c>
      <c r="J56" s="246">
        <f>IF(AND(ISNUMBER(H32),ISNUMBER(H56)),H32*H56*SUM(J32)/100,"")</f>
      </c>
      <c r="K56" s="246">
        <f>IF(AND(ISNUMBER(H32),ISNUMBER(H56)),H32*H56*SUM(K32)/100,"")</f>
      </c>
      <c r="M56" s="179"/>
      <c r="N56" s="145"/>
      <c r="O56" s="145"/>
      <c r="P56" s="145"/>
      <c r="Q56" s="145"/>
    </row>
    <row r="57" spans="3:11" ht="12.75">
      <c r="C57" s="157"/>
      <c r="D57" s="178">
        <f>D56+1</f>
        <v>2</v>
      </c>
      <c r="E57" s="574" t="str">
        <f>Translations!$B$274</f>
        <v>Jet gasoline (Jet B)</v>
      </c>
      <c r="F57" s="574"/>
      <c r="G57" s="244">
        <f aca="true" t="shared" si="1" ref="G57:G68">IF(ISNUMBER(H33),H33*(1-SUM(J33)/100),"")</f>
        <v>3.1</v>
      </c>
      <c r="H57" s="245"/>
      <c r="I57" s="247">
        <f aca="true" t="shared" si="2" ref="I57:I68">IF(AND(ISNUMBER(G57),ISNUMBER(H57)),G57*H57,"")</f>
      </c>
      <c r="J57" s="246">
        <f aca="true" t="shared" si="3" ref="J57:J68">IF(AND(ISNUMBER(H33),ISNUMBER(H57)),H33*H57*SUM(J33)/100,"")</f>
      </c>
      <c r="K57" s="246">
        <f aca="true" t="shared" si="4" ref="K57:K68">IF(AND(ISNUMBER(H33),ISNUMBER(H57)),H33*H57*SUM(K33)/100,"")</f>
      </c>
    </row>
    <row r="58" spans="3:11" ht="12.75" customHeight="1">
      <c r="C58" s="157"/>
      <c r="D58" s="178">
        <f aca="true" t="shared" si="5" ref="D58:D67">D57+1</f>
        <v>3</v>
      </c>
      <c r="E58" s="574" t="str">
        <f>Translations!$B$275</f>
        <v>Aviation gasoline (AvGas)</v>
      </c>
      <c r="F58" s="574"/>
      <c r="G58" s="244">
        <f t="shared" si="1"/>
        <v>3.1</v>
      </c>
      <c r="H58" s="245"/>
      <c r="I58" s="247">
        <f t="shared" si="2"/>
      </c>
      <c r="J58" s="246">
        <f t="shared" si="3"/>
      </c>
      <c r="K58" s="246">
        <f t="shared" si="4"/>
      </c>
    </row>
    <row r="59" spans="3:11" ht="12.75">
      <c r="C59" s="157"/>
      <c r="D59" s="178">
        <f t="shared" si="5"/>
        <v>4</v>
      </c>
      <c r="E59" s="563">
        <f aca="true" t="shared" si="6" ref="E59:E68">IF(ISBLANK(E35),"",E35)</f>
      </c>
      <c r="F59" s="563"/>
      <c r="G59" s="244">
        <f t="shared" si="1"/>
      </c>
      <c r="H59" s="245"/>
      <c r="I59" s="247">
        <f t="shared" si="2"/>
      </c>
      <c r="J59" s="246">
        <f t="shared" si="3"/>
      </c>
      <c r="K59" s="246">
        <f t="shared" si="4"/>
      </c>
    </row>
    <row r="60" spans="3:11" ht="12.75">
      <c r="C60" s="157"/>
      <c r="D60" s="178">
        <f t="shared" si="5"/>
        <v>5</v>
      </c>
      <c r="E60" s="563">
        <f t="shared" si="6"/>
      </c>
      <c r="F60" s="563"/>
      <c r="G60" s="244">
        <f t="shared" si="1"/>
      </c>
      <c r="H60" s="245"/>
      <c r="I60" s="247">
        <f t="shared" si="2"/>
      </c>
      <c r="J60" s="246">
        <f t="shared" si="3"/>
      </c>
      <c r="K60" s="246">
        <f t="shared" si="4"/>
      </c>
    </row>
    <row r="61" spans="3:11" ht="12.75">
      <c r="C61" s="157"/>
      <c r="D61" s="178">
        <f t="shared" si="5"/>
        <v>6</v>
      </c>
      <c r="E61" s="563">
        <f t="shared" si="6"/>
      </c>
      <c r="F61" s="563"/>
      <c r="G61" s="244">
        <f t="shared" si="1"/>
      </c>
      <c r="H61" s="245"/>
      <c r="I61" s="247">
        <f t="shared" si="2"/>
      </c>
      <c r="J61" s="246">
        <f t="shared" si="3"/>
      </c>
      <c r="K61" s="246">
        <f t="shared" si="4"/>
      </c>
    </row>
    <row r="62" spans="3:11" ht="12.75">
      <c r="C62" s="157"/>
      <c r="D62" s="178">
        <f t="shared" si="5"/>
        <v>7</v>
      </c>
      <c r="E62" s="563">
        <f t="shared" si="6"/>
      </c>
      <c r="F62" s="563"/>
      <c r="G62" s="244">
        <f t="shared" si="1"/>
      </c>
      <c r="H62" s="245"/>
      <c r="I62" s="247">
        <f t="shared" si="2"/>
      </c>
      <c r="J62" s="246">
        <f t="shared" si="3"/>
      </c>
      <c r="K62" s="246">
        <f t="shared" si="4"/>
      </c>
    </row>
    <row r="63" spans="3:11" ht="12.75">
      <c r="C63" s="157"/>
      <c r="D63" s="178">
        <f t="shared" si="5"/>
        <v>8</v>
      </c>
      <c r="E63" s="563">
        <f t="shared" si="6"/>
      </c>
      <c r="F63" s="563"/>
      <c r="G63" s="244">
        <f t="shared" si="1"/>
      </c>
      <c r="H63" s="245"/>
      <c r="I63" s="247">
        <f t="shared" si="2"/>
      </c>
      <c r="J63" s="246">
        <f t="shared" si="3"/>
      </c>
      <c r="K63" s="246">
        <f t="shared" si="4"/>
      </c>
    </row>
    <row r="64" spans="3:11" ht="12.75">
      <c r="C64" s="157"/>
      <c r="D64" s="178">
        <f t="shared" si="5"/>
        <v>9</v>
      </c>
      <c r="E64" s="563">
        <f t="shared" si="6"/>
      </c>
      <c r="F64" s="563"/>
      <c r="G64" s="244">
        <f t="shared" si="1"/>
      </c>
      <c r="H64" s="245"/>
      <c r="I64" s="247">
        <f t="shared" si="2"/>
      </c>
      <c r="J64" s="246">
        <f t="shared" si="3"/>
      </c>
      <c r="K64" s="246">
        <f t="shared" si="4"/>
      </c>
    </row>
    <row r="65" spans="3:11" ht="12.75">
      <c r="C65" s="157"/>
      <c r="D65" s="178">
        <f t="shared" si="5"/>
        <v>10</v>
      </c>
      <c r="E65" s="563">
        <f t="shared" si="6"/>
      </c>
      <c r="F65" s="563"/>
      <c r="G65" s="244">
        <f t="shared" si="1"/>
      </c>
      <c r="H65" s="245"/>
      <c r="I65" s="247">
        <f t="shared" si="2"/>
      </c>
      <c r="J65" s="246">
        <f t="shared" si="3"/>
      </c>
      <c r="K65" s="246">
        <f t="shared" si="4"/>
      </c>
    </row>
    <row r="66" spans="3:11" ht="12.75">
      <c r="C66" s="157"/>
      <c r="D66" s="178">
        <f t="shared" si="5"/>
        <v>11</v>
      </c>
      <c r="E66" s="563">
        <f t="shared" si="6"/>
      </c>
      <c r="F66" s="563"/>
      <c r="G66" s="244">
        <f t="shared" si="1"/>
      </c>
      <c r="H66" s="245"/>
      <c r="I66" s="247">
        <f t="shared" si="2"/>
      </c>
      <c r="J66" s="246">
        <f t="shared" si="3"/>
      </c>
      <c r="K66" s="246">
        <f t="shared" si="4"/>
      </c>
    </row>
    <row r="67" spans="3:11" ht="12.75">
      <c r="C67" s="157"/>
      <c r="D67" s="178">
        <f t="shared" si="5"/>
        <v>12</v>
      </c>
      <c r="E67" s="563">
        <f t="shared" si="6"/>
      </c>
      <c r="F67" s="563"/>
      <c r="G67" s="244">
        <f t="shared" si="1"/>
      </c>
      <c r="H67" s="245"/>
      <c r="I67" s="247">
        <f t="shared" si="2"/>
      </c>
      <c r="J67" s="246">
        <f t="shared" si="3"/>
      </c>
      <c r="K67" s="246">
        <f t="shared" si="4"/>
      </c>
    </row>
    <row r="68" spans="1:11" ht="12.75" hidden="1">
      <c r="A68" s="179" t="s">
        <v>979</v>
      </c>
      <c r="C68" s="157"/>
      <c r="D68" s="178"/>
      <c r="E68" s="563">
        <f t="shared" si="6"/>
      </c>
      <c r="F68" s="563"/>
      <c r="G68" s="244">
        <f t="shared" si="1"/>
      </c>
      <c r="H68" s="245"/>
      <c r="I68" s="247">
        <f t="shared" si="2"/>
      </c>
      <c r="J68" s="246">
        <f t="shared" si="3"/>
      </c>
      <c r="K68" s="246">
        <f t="shared" si="4"/>
      </c>
    </row>
    <row r="69" spans="1:22" s="75" customFormat="1" ht="25.5" customHeight="1">
      <c r="A69" s="189"/>
      <c r="D69" s="547" t="str">
        <f>Translations!$B$936</f>
        <v>If required, you may add further fuels by inserting rows above this one. This is best done by inserting a copied row. However, formulae will need corrections!</v>
      </c>
      <c r="E69" s="547"/>
      <c r="F69" s="547"/>
      <c r="G69" s="547"/>
      <c r="H69" s="547"/>
      <c r="I69" s="547"/>
      <c r="J69" s="547"/>
      <c r="K69" s="547"/>
      <c r="L69" s="115"/>
      <c r="M69" s="190"/>
      <c r="N69" s="158"/>
      <c r="O69" s="111"/>
      <c r="P69" s="111"/>
      <c r="Q69" s="111"/>
      <c r="R69" s="111"/>
      <c r="S69" s="111"/>
      <c r="T69" s="111"/>
      <c r="U69" s="111"/>
      <c r="V69" s="111"/>
    </row>
    <row r="70" spans="1:22" s="75" customFormat="1" ht="4.5" customHeight="1" thickBot="1">
      <c r="A70" s="189"/>
      <c r="D70" s="192"/>
      <c r="E70" s="192"/>
      <c r="F70" s="192"/>
      <c r="G70" s="192"/>
      <c r="H70" s="192"/>
      <c r="I70" s="192"/>
      <c r="J70" s="192"/>
      <c r="K70" s="192"/>
      <c r="L70" s="115"/>
      <c r="M70" s="190"/>
      <c r="N70" s="158"/>
      <c r="O70" s="111"/>
      <c r="P70" s="111"/>
      <c r="Q70" s="111"/>
      <c r="R70" s="111"/>
      <c r="S70" s="111"/>
      <c r="T70" s="111"/>
      <c r="U70" s="111"/>
      <c r="V70" s="111"/>
    </row>
    <row r="71" spans="1:17" s="170" customFormat="1" ht="12.75" customHeight="1" thickBot="1">
      <c r="A71" s="196"/>
      <c r="D71" s="549" t="str">
        <f>Translations!$B$937</f>
        <v>Total CO2 emissions in the reporting year:</v>
      </c>
      <c r="E71" s="557"/>
      <c r="F71" s="557"/>
      <c r="G71" s="557"/>
      <c r="H71" s="557"/>
      <c r="I71" s="197">
        <f>SUM(I56:I68)</f>
        <v>0</v>
      </c>
      <c r="J71" s="242"/>
      <c r="K71" s="243"/>
      <c r="L71" s="198"/>
      <c r="M71" s="199"/>
      <c r="N71" s="158"/>
      <c r="O71" s="172"/>
      <c r="P71" s="172"/>
      <c r="Q71" s="172"/>
    </row>
    <row r="72" spans="1:22" s="75" customFormat="1" ht="63.75" customHeight="1">
      <c r="A72" s="189"/>
      <c r="D72" s="560" t="str">
        <f>Translations!$B$938</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v>
      </c>
      <c r="E72" s="561"/>
      <c r="F72" s="561"/>
      <c r="G72" s="561"/>
      <c r="H72" s="561"/>
      <c r="I72" s="561"/>
      <c r="J72" s="561"/>
      <c r="K72" s="562"/>
      <c r="L72" s="115"/>
      <c r="M72" s="190"/>
      <c r="N72" s="158"/>
      <c r="O72" s="111"/>
      <c r="P72" s="111"/>
      <c r="Q72" s="111"/>
      <c r="R72" s="111"/>
      <c r="S72" s="111"/>
      <c r="T72" s="111"/>
      <c r="U72" s="111"/>
      <c r="V72" s="111"/>
    </row>
    <row r="73" spans="1:22" s="75" customFormat="1" ht="4.5" customHeight="1">
      <c r="A73" s="189"/>
      <c r="D73" s="192"/>
      <c r="E73" s="192"/>
      <c r="F73" s="192"/>
      <c r="G73" s="192"/>
      <c r="H73" s="192"/>
      <c r="I73" s="192"/>
      <c r="J73" s="192"/>
      <c r="K73" s="192"/>
      <c r="L73" s="115"/>
      <c r="M73" s="190"/>
      <c r="N73" s="158"/>
      <c r="O73" s="111"/>
      <c r="P73" s="111"/>
      <c r="Q73" s="111"/>
      <c r="R73" s="111"/>
      <c r="S73" s="111"/>
      <c r="T73" s="111"/>
      <c r="U73" s="111"/>
      <c r="V73" s="111"/>
    </row>
    <row r="74" spans="1:17" s="170" customFormat="1" ht="12.75" customHeight="1">
      <c r="A74" s="196"/>
      <c r="D74" s="564" t="str">
        <f>Translations!$B$939</f>
        <v>Memo Item: Sustainable biomass:</v>
      </c>
      <c r="E74" s="565"/>
      <c r="F74" s="565"/>
      <c r="G74" s="565"/>
      <c r="H74" s="565"/>
      <c r="I74" s="168"/>
      <c r="J74" s="200">
        <f>SUM(J57:J71)</f>
        <v>0</v>
      </c>
      <c r="K74" s="251"/>
      <c r="L74" s="198"/>
      <c r="M74" s="199"/>
      <c r="N74" s="158"/>
      <c r="O74" s="172"/>
      <c r="P74" s="172"/>
      <c r="Q74" s="172"/>
    </row>
    <row r="75" spans="1:17" s="170" customFormat="1" ht="12.75" customHeight="1">
      <c r="A75" s="196"/>
      <c r="D75" s="564" t="str">
        <f>Translations!$B$940</f>
        <v>Memo Item: Non-sustainable biomass:</v>
      </c>
      <c r="E75" s="565"/>
      <c r="F75" s="565"/>
      <c r="G75" s="565"/>
      <c r="H75" s="565"/>
      <c r="I75" s="169"/>
      <c r="J75" s="168"/>
      <c r="K75" s="200">
        <f>SUM(K58:K74)</f>
        <v>0</v>
      </c>
      <c r="L75" s="198"/>
      <c r="M75" s="199"/>
      <c r="N75" s="158"/>
      <c r="O75" s="172"/>
      <c r="P75" s="172"/>
      <c r="Q75" s="172"/>
    </row>
    <row r="77" spans="3:17" ht="12.75">
      <c r="C77" s="157" t="s">
        <v>1015</v>
      </c>
      <c r="D77" s="157" t="str">
        <f>Translations!$B$941</f>
        <v>Fuel use per aircraft type:</v>
      </c>
      <c r="M77" s="179"/>
      <c r="O77" s="145"/>
      <c r="P77" s="145"/>
      <c r="Q77" s="145"/>
    </row>
    <row r="78" spans="1:22" s="75" customFormat="1" ht="25.5" customHeight="1">
      <c r="A78" s="189"/>
      <c r="D78" s="547" t="str">
        <f>Translations!$B$942</f>
        <v>Please indicate for each fuel type used the associated generic aircraft types as listed. If aircraft types have used different fuel in the reporting period, please list them for each fuel used. The names of alternative fuels are taken automatically from section (b) above.</v>
      </c>
      <c r="E78" s="547"/>
      <c r="F78" s="547"/>
      <c r="G78" s="547"/>
      <c r="H78" s="547"/>
      <c r="I78" s="547"/>
      <c r="J78" s="547"/>
      <c r="K78" s="547"/>
      <c r="L78" s="115"/>
      <c r="M78" s="190"/>
      <c r="N78" s="158"/>
      <c r="O78" s="111"/>
      <c r="P78" s="111"/>
      <c r="Q78" s="111"/>
      <c r="R78" s="111"/>
      <c r="S78" s="111"/>
      <c r="T78" s="111"/>
      <c r="U78" s="111"/>
      <c r="V78" s="111"/>
    </row>
    <row r="79" spans="3:17" ht="25.5" customHeight="1">
      <c r="C79" s="157"/>
      <c r="D79" s="74" t="str">
        <f>Translations!$B$914</f>
        <v>Fuel No.</v>
      </c>
      <c r="E79" s="576" t="str">
        <f>Translations!$B$915</f>
        <v>Name of fuel</v>
      </c>
      <c r="F79" s="576"/>
      <c r="G79" s="581" t="str">
        <f>Translations!$B$943</f>
        <v>Generic Aircraft types using this fuel (ICAO designators separated by semicolons)</v>
      </c>
      <c r="H79" s="582"/>
      <c r="I79" s="582"/>
      <c r="J79" s="582"/>
      <c r="K79" s="583"/>
      <c r="M79" s="179"/>
      <c r="O79" s="145"/>
      <c r="P79" s="145"/>
      <c r="Q79" s="145"/>
    </row>
    <row r="80" spans="3:17" ht="12.75">
      <c r="C80" s="157"/>
      <c r="D80" s="178">
        <v>1</v>
      </c>
      <c r="E80" s="580" t="str">
        <f>IF(ISBLANK(E32),"",E32)</f>
        <v>Jet kerosene (jet A1 or jet A)</v>
      </c>
      <c r="F80" s="580"/>
      <c r="G80" s="552"/>
      <c r="H80" s="552"/>
      <c r="I80" s="552"/>
      <c r="J80" s="552"/>
      <c r="K80" s="552"/>
      <c r="M80" s="179"/>
      <c r="O80" s="145"/>
      <c r="P80" s="145"/>
      <c r="Q80" s="145"/>
    </row>
    <row r="81" spans="3:11" ht="12.75" customHeight="1">
      <c r="C81" s="157"/>
      <c r="D81" s="178">
        <f>D80+1</f>
        <v>2</v>
      </c>
      <c r="E81" s="580" t="str">
        <f>IF(ISBLANK(E33),"",E33)</f>
        <v>Jet gasoline (Jet B)</v>
      </c>
      <c r="F81" s="580"/>
      <c r="G81" s="552"/>
      <c r="H81" s="552"/>
      <c r="I81" s="552"/>
      <c r="J81" s="552"/>
      <c r="K81" s="552"/>
    </row>
    <row r="82" spans="3:11" ht="12.75" customHeight="1">
      <c r="C82" s="157"/>
      <c r="D82" s="178">
        <f aca="true" t="shared" si="7" ref="D82:D91">D81+1</f>
        <v>3</v>
      </c>
      <c r="E82" s="580" t="str">
        <f>IF(ISBLANK(E34),"",E34)</f>
        <v>Aviation gasoline (AvGas)</v>
      </c>
      <c r="F82" s="580"/>
      <c r="G82" s="552"/>
      <c r="H82" s="552"/>
      <c r="I82" s="552"/>
      <c r="J82" s="552"/>
      <c r="K82" s="552"/>
    </row>
    <row r="83" spans="3:11" ht="12.75">
      <c r="C83" s="157"/>
      <c r="D83" s="178">
        <f t="shared" si="7"/>
        <v>4</v>
      </c>
      <c r="E83" s="563">
        <f>IF(ISBLANK(E35),"",E35)</f>
      </c>
      <c r="F83" s="563"/>
      <c r="G83" s="552"/>
      <c r="H83" s="552"/>
      <c r="I83" s="552"/>
      <c r="J83" s="552"/>
      <c r="K83" s="552"/>
    </row>
    <row r="84" spans="3:11" ht="12.75">
      <c r="C84" s="157"/>
      <c r="D84" s="178">
        <f t="shared" si="7"/>
        <v>5</v>
      </c>
      <c r="E84" s="563">
        <f aca="true" t="shared" si="8" ref="E84:E92">IF(ISBLANK(E36),"",E36)</f>
      </c>
      <c r="F84" s="563"/>
      <c r="G84" s="552"/>
      <c r="H84" s="552"/>
      <c r="I84" s="552"/>
      <c r="J84" s="552"/>
      <c r="K84" s="552"/>
    </row>
    <row r="85" spans="3:11" ht="12.75">
      <c r="C85" s="157"/>
      <c r="D85" s="178">
        <f t="shared" si="7"/>
        <v>6</v>
      </c>
      <c r="E85" s="563">
        <f t="shared" si="8"/>
      </c>
      <c r="F85" s="563"/>
      <c r="G85" s="552"/>
      <c r="H85" s="552"/>
      <c r="I85" s="552"/>
      <c r="J85" s="552"/>
      <c r="K85" s="552"/>
    </row>
    <row r="86" spans="3:11" ht="12.75">
      <c r="C86" s="157"/>
      <c r="D86" s="178">
        <f t="shared" si="7"/>
        <v>7</v>
      </c>
      <c r="E86" s="563">
        <f t="shared" si="8"/>
      </c>
      <c r="F86" s="563"/>
      <c r="G86" s="552"/>
      <c r="H86" s="552"/>
      <c r="I86" s="552"/>
      <c r="J86" s="552"/>
      <c r="K86" s="552"/>
    </row>
    <row r="87" spans="3:11" ht="12.75">
      <c r="C87" s="157"/>
      <c r="D87" s="178">
        <f t="shared" si="7"/>
        <v>8</v>
      </c>
      <c r="E87" s="563">
        <f t="shared" si="8"/>
      </c>
      <c r="F87" s="563"/>
      <c r="G87" s="552"/>
      <c r="H87" s="552"/>
      <c r="I87" s="552"/>
      <c r="J87" s="552"/>
      <c r="K87" s="552"/>
    </row>
    <row r="88" spans="3:11" ht="12.75">
      <c r="C88" s="157"/>
      <c r="D88" s="178">
        <f t="shared" si="7"/>
        <v>9</v>
      </c>
      <c r="E88" s="563">
        <f t="shared" si="8"/>
      </c>
      <c r="F88" s="563"/>
      <c r="G88" s="552"/>
      <c r="H88" s="552"/>
      <c r="I88" s="552"/>
      <c r="J88" s="552"/>
      <c r="K88" s="552"/>
    </row>
    <row r="89" spans="3:11" ht="12.75">
      <c r="C89" s="157"/>
      <c r="D89" s="178">
        <f t="shared" si="7"/>
        <v>10</v>
      </c>
      <c r="E89" s="563">
        <f t="shared" si="8"/>
      </c>
      <c r="F89" s="563"/>
      <c r="G89" s="552"/>
      <c r="H89" s="552"/>
      <c r="I89" s="552"/>
      <c r="J89" s="552"/>
      <c r="K89" s="552"/>
    </row>
    <row r="90" spans="3:11" ht="12.75">
      <c r="C90" s="157"/>
      <c r="D90" s="178">
        <f t="shared" si="7"/>
        <v>11</v>
      </c>
      <c r="E90" s="563">
        <f t="shared" si="8"/>
      </c>
      <c r="F90" s="563"/>
      <c r="G90" s="552"/>
      <c r="H90" s="552"/>
      <c r="I90" s="552"/>
      <c r="J90" s="552"/>
      <c r="K90" s="552"/>
    </row>
    <row r="91" spans="3:11" ht="12.75">
      <c r="C91" s="157"/>
      <c r="D91" s="178">
        <f t="shared" si="7"/>
        <v>12</v>
      </c>
      <c r="E91" s="563">
        <f t="shared" si="8"/>
      </c>
      <c r="F91" s="563"/>
      <c r="G91" s="552"/>
      <c r="H91" s="552"/>
      <c r="I91" s="552"/>
      <c r="J91" s="552"/>
      <c r="K91" s="552"/>
    </row>
    <row r="92" spans="1:11" ht="12.75" hidden="1">
      <c r="A92" s="179" t="s">
        <v>979</v>
      </c>
      <c r="C92" s="157"/>
      <c r="D92" s="178"/>
      <c r="E92" s="563">
        <f t="shared" si="8"/>
      </c>
      <c r="F92" s="563"/>
      <c r="G92" s="552"/>
      <c r="H92" s="552"/>
      <c r="I92" s="552"/>
      <c r="J92" s="552"/>
      <c r="K92" s="552"/>
    </row>
    <row r="93" spans="1:22" s="75" customFormat="1" ht="12.75" customHeight="1">
      <c r="A93" s="189"/>
      <c r="D93" s="547" t="str">
        <f>Translations!$B$921</f>
        <v>If required, you may add further fuels by inserting rows above this one. This is best done by inserting a copied row.</v>
      </c>
      <c r="E93" s="547"/>
      <c r="F93" s="547"/>
      <c r="G93" s="547"/>
      <c r="H93" s="547"/>
      <c r="I93" s="547"/>
      <c r="J93" s="547"/>
      <c r="K93" s="547"/>
      <c r="L93" s="115"/>
      <c r="M93" s="190"/>
      <c r="N93" s="158"/>
      <c r="O93" s="111"/>
      <c r="P93" s="111"/>
      <c r="Q93" s="111"/>
      <c r="R93" s="111"/>
      <c r="S93" s="111"/>
      <c r="T93" s="111"/>
      <c r="U93" s="111"/>
      <c r="V93" s="111"/>
    </row>
    <row r="95" spans="3:11" ht="15" customHeight="1">
      <c r="C95" s="146">
        <v>6</v>
      </c>
      <c r="D95" s="113" t="str">
        <f>Translations!$B$845</f>
        <v>Use of simplified procedures</v>
      </c>
      <c r="E95" s="113"/>
      <c r="F95" s="113"/>
      <c r="G95" s="113"/>
      <c r="H95" s="113"/>
      <c r="I95" s="113"/>
      <c r="J95" s="113"/>
      <c r="K95" s="113"/>
    </row>
    <row r="96" spans="3:11" ht="15" customHeight="1">
      <c r="C96" s="95"/>
      <c r="D96" s="95"/>
      <c r="E96" s="95"/>
      <c r="F96" s="95"/>
      <c r="G96" s="95"/>
      <c r="H96" s="95"/>
      <c r="I96" s="95"/>
      <c r="J96" s="95"/>
      <c r="K96" s="95"/>
    </row>
    <row r="97" spans="3:13" ht="12.75" customHeight="1">
      <c r="C97" s="77" t="s">
        <v>246</v>
      </c>
      <c r="D97" s="595" t="str">
        <f>Translations!$B$944</f>
        <v>Have you been using the simplified approach allowed for small emitters pursuant to Article 54(2) of the MRR?</v>
      </c>
      <c r="E97" s="595"/>
      <c r="F97" s="595"/>
      <c r="G97" s="595"/>
      <c r="H97" s="595"/>
      <c r="I97" s="595"/>
      <c r="J97" s="595"/>
      <c r="K97" s="595"/>
      <c r="L97" s="83"/>
      <c r="M97" s="180" t="s">
        <v>883</v>
      </c>
    </row>
    <row r="98" spans="3:21" ht="25.5" customHeight="1">
      <c r="C98" s="157"/>
      <c r="D98" s="548" t="str">
        <f>Translations!$B$945</f>
        <v>Small emitters are aircraft operators which operate fewer than 243 flights per period for three consecutive four-month periods and aircraft operators with total annual emissions lower than 25,000 t/ CO2 per year, related to the EU ETS full scope.</v>
      </c>
      <c r="E98" s="548"/>
      <c r="F98" s="548"/>
      <c r="G98" s="548"/>
      <c r="H98" s="548"/>
      <c r="I98" s="548"/>
      <c r="J98" s="548"/>
      <c r="K98" s="548"/>
      <c r="L98" s="82"/>
      <c r="Q98" s="145"/>
      <c r="U98" s="201"/>
    </row>
    <row r="99" spans="3:13" ht="12.75">
      <c r="C99" s="163"/>
      <c r="D99" s="162"/>
      <c r="E99" s="162"/>
      <c r="F99" s="162"/>
      <c r="G99" s="158"/>
      <c r="H99" s="161"/>
      <c r="I99" s="520"/>
      <c r="J99" s="521"/>
      <c r="K99" s="522"/>
      <c r="M99" s="177">
        <f>IF(ISBLANK(I99),"",I99=FALSE)</f>
      </c>
    </row>
    <row r="100" spans="12:21" ht="4.5" customHeight="1">
      <c r="L100" s="162"/>
      <c r="Q100" s="145"/>
      <c r="U100" s="201"/>
    </row>
    <row r="101" spans="3:21" ht="26.25" customHeight="1">
      <c r="C101" s="157" t="s">
        <v>249</v>
      </c>
      <c r="D101" s="595" t="str">
        <f>Translations!$B$946</f>
        <v>Please report the total number of full scope flights covered by the EU ETS in each four-month period during the reporting year for which you are the aircraft operator:</v>
      </c>
      <c r="E101" s="595"/>
      <c r="F101" s="595"/>
      <c r="G101" s="595"/>
      <c r="H101" s="595"/>
      <c r="I101" s="595"/>
      <c r="J101" s="595"/>
      <c r="K101" s="595"/>
      <c r="L101" s="82"/>
      <c r="Q101" s="145"/>
      <c r="U101" s="201"/>
    </row>
    <row r="102" spans="3:21" ht="15.75" customHeight="1">
      <c r="C102" s="157"/>
      <c r="D102" s="548" t="str">
        <f>Translations!$B$947</f>
        <v>The local time of departure of the flight determines in which four-month period that flight shall be taken into account.</v>
      </c>
      <c r="E102" s="548"/>
      <c r="F102" s="548"/>
      <c r="G102" s="548"/>
      <c r="H102" s="548"/>
      <c r="I102" s="548"/>
      <c r="J102" s="548"/>
      <c r="K102" s="548"/>
      <c r="L102" s="82"/>
      <c r="Q102" s="145"/>
      <c r="U102" s="201"/>
    </row>
    <row r="103" spans="3:18" ht="12.75">
      <c r="C103" s="157"/>
      <c r="D103" s="202" t="str">
        <f>Translations!$B$948</f>
        <v>Four-month period</v>
      </c>
      <c r="E103" s="203"/>
      <c r="F103" s="203"/>
      <c r="G103" s="204" t="str">
        <f>Translations!$B$949</f>
        <v>Number of flights</v>
      </c>
      <c r="H103" s="205"/>
      <c r="J103" s="158"/>
      <c r="L103" s="206"/>
      <c r="M103" s="254" t="s">
        <v>1139</v>
      </c>
      <c r="Q103" s="145"/>
      <c r="R103" s="201"/>
    </row>
    <row r="104" spans="3:18" ht="12.75">
      <c r="C104" s="157"/>
      <c r="D104" s="207" t="str">
        <f>Translations!$B$950</f>
        <v>January to April</v>
      </c>
      <c r="E104" s="203"/>
      <c r="F104" s="203"/>
      <c r="G104" s="122"/>
      <c r="H104" s="256">
        <f>IF(ISBLANK(G104),"",IF(G104&gt;=243,"&gt;=243",""))</f>
      </c>
      <c r="J104" s="158"/>
      <c r="L104" s="206"/>
      <c r="M104" s="177">
        <f>IF(ISNUMBER(G104),G104&lt;243,"")</f>
      </c>
      <c r="Q104" s="145"/>
      <c r="R104" s="201"/>
    </row>
    <row r="105" spans="3:18" ht="12.75">
      <c r="C105" s="157"/>
      <c r="D105" s="207" t="str">
        <f>Translations!$B$951</f>
        <v>May to August</v>
      </c>
      <c r="E105" s="203"/>
      <c r="F105" s="203"/>
      <c r="G105" s="122"/>
      <c r="H105" s="256">
        <f>IF(ISBLANK(G105),"",IF(G105&gt;=243,"&gt;=243",""))</f>
      </c>
      <c r="J105" s="158"/>
      <c r="L105" s="206"/>
      <c r="M105" s="177">
        <f>IF(ISNUMBER(G105),G105&lt;243,"")</f>
      </c>
      <c r="Q105" s="145"/>
      <c r="R105" s="201"/>
    </row>
    <row r="106" spans="3:18" ht="13.5" thickBot="1">
      <c r="C106" s="157"/>
      <c r="D106" s="207" t="str">
        <f>Translations!$B$952</f>
        <v>September to December</v>
      </c>
      <c r="E106" s="203"/>
      <c r="F106" s="203"/>
      <c r="G106" s="122"/>
      <c r="H106" s="257">
        <f>IF(ISBLANK(G106),"",IF(G106&gt;=243,"&gt;=243",""))</f>
      </c>
      <c r="J106" s="158"/>
      <c r="L106" s="206"/>
      <c r="M106" s="177">
        <f>IF(ISNUMBER(G106),G106&lt;243,"")</f>
      </c>
      <c r="Q106" s="145"/>
      <c r="R106" s="201"/>
    </row>
    <row r="107" spans="3:18" ht="13.5" thickBot="1">
      <c r="C107" s="157"/>
      <c r="D107" s="202" t="str">
        <f>Translations!$B$953</f>
        <v>Total:</v>
      </c>
      <c r="E107" s="203"/>
      <c r="F107" s="203"/>
      <c r="G107" s="253">
        <f>IF(ISNUMBER(SUM(G104:G106)),SUM(G104:G106),0)</f>
        <v>0</v>
      </c>
      <c r="H107" s="596"/>
      <c r="I107" s="596"/>
      <c r="J107" s="596"/>
      <c r="K107" s="596"/>
      <c r="L107" s="206"/>
      <c r="M107" s="255">
        <f>IF(COUNT(G104:G106)&gt;0,AND(M104,M105,M106),"")</f>
      </c>
      <c r="Q107" s="145"/>
      <c r="R107" s="201"/>
    </row>
    <row r="108" ht="15" customHeight="1"/>
    <row r="109" spans="3:21" ht="12.75">
      <c r="C109" s="157" t="s">
        <v>285</v>
      </c>
      <c r="D109" s="595" t="str">
        <f>Translations!$B$954</f>
        <v>Total emissions in the reporting year:</v>
      </c>
      <c r="E109" s="595"/>
      <c r="F109" s="595"/>
      <c r="G109" s="595"/>
      <c r="H109" s="595"/>
      <c r="I109" s="595"/>
      <c r="J109" s="595"/>
      <c r="K109" s="595"/>
      <c r="L109" s="82"/>
      <c r="M109" s="180" t="s">
        <v>1144</v>
      </c>
      <c r="Q109" s="145"/>
      <c r="U109" s="201"/>
    </row>
    <row r="110" spans="1:17" s="162" customFormat="1" ht="15" customHeight="1">
      <c r="A110" s="179"/>
      <c r="D110" s="162" t="str">
        <f>Translations!$B$955</f>
        <v>Please enter here the total emissions related to the full scope.</v>
      </c>
      <c r="H110" s="437"/>
      <c r="I110" s="208" t="s">
        <v>1022</v>
      </c>
      <c r="L110" s="97"/>
      <c r="M110" s="177">
        <f>IF(ISNUMBER(H110),H110&lt;25000,"")</f>
      </c>
      <c r="N110" s="158"/>
      <c r="O110" s="97"/>
      <c r="P110" s="97"/>
      <c r="Q110" s="97"/>
    </row>
    <row r="111" ht="12.75" customHeight="1"/>
    <row r="112" spans="3:21" ht="12.75">
      <c r="C112" s="157" t="s">
        <v>251</v>
      </c>
      <c r="D112" s="104" t="str">
        <f>Translations!$B$956</f>
        <v>Confirmation of eligibility for simplified approach:</v>
      </c>
      <c r="E112" s="104"/>
      <c r="F112" s="104"/>
      <c r="G112" s="104"/>
      <c r="H112" s="104"/>
      <c r="I112" s="104"/>
      <c r="J112" s="553">
        <f>IF(AND(COUNT(G104:G106,H110)&gt;0,I99=TRUE),IF(OR(M110,M107),EUconst_Eligible,EUconst_NotEligible),"")</f>
      </c>
      <c r="K112" s="554"/>
      <c r="L112" s="82"/>
      <c r="Q112" s="145"/>
      <c r="U112" s="201"/>
    </row>
    <row r="113" spans="4:11" ht="25.5" customHeight="1">
      <c r="D113" s="597" t="str">
        <f>Translations!$B$957</f>
        <v>Note: If you are using the simplified approach for small emitters, but have exceeded the applicable threshold (which is indicated here by the message "not eligible"), the following consequences apply in accordance with Article 54(4) of the MRR:</v>
      </c>
      <c r="E113" s="597"/>
      <c r="F113" s="597"/>
      <c r="G113" s="597"/>
      <c r="H113" s="597"/>
      <c r="I113" s="597"/>
      <c r="J113" s="597"/>
      <c r="K113" s="597"/>
    </row>
    <row r="114" spans="4:11" ht="29.25" customHeight="1">
      <c r="D114" s="548" t="str">
        <f>Translations!$B$958</f>
        <v>The aircraft operator shall notify the competent authority thereof without undue delay and submit a significant modification of the monitoring plan within the meaning of point (vi) of Article 15(4)(a) to the competent authority for approval.</v>
      </c>
      <c r="E114" s="548"/>
      <c r="F114" s="548"/>
      <c r="G114" s="548"/>
      <c r="H114" s="548"/>
      <c r="I114" s="548"/>
      <c r="J114" s="548"/>
      <c r="K114" s="548"/>
    </row>
    <row r="115" spans="4:11" ht="38.25" customHeight="1">
      <c r="D115" s="548"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15" s="548"/>
      <c r="F115" s="548"/>
      <c r="G115" s="548"/>
      <c r="H115" s="548"/>
      <c r="I115" s="548"/>
      <c r="J115" s="548"/>
      <c r="K115" s="548"/>
    </row>
    <row r="116" ht="15" customHeight="1"/>
    <row r="117" spans="3:11" ht="15" customHeight="1">
      <c r="C117" s="146">
        <v>7</v>
      </c>
      <c r="D117" s="113" t="str">
        <f>Translations!$B$846</f>
        <v>Approach for data gaps</v>
      </c>
      <c r="E117" s="113"/>
      <c r="F117" s="113"/>
      <c r="G117" s="113"/>
      <c r="H117" s="113"/>
      <c r="I117" s="113"/>
      <c r="J117" s="113"/>
      <c r="K117" s="113"/>
    </row>
    <row r="118" spans="3:11" ht="4.5" customHeight="1">
      <c r="C118" s="95"/>
      <c r="D118" s="95"/>
      <c r="E118" s="95"/>
      <c r="F118" s="95"/>
      <c r="G118" s="95"/>
      <c r="H118" s="95"/>
      <c r="I118" s="95"/>
      <c r="J118" s="95"/>
      <c r="K118" s="95"/>
    </row>
    <row r="119" spans="3:11" ht="15" customHeight="1">
      <c r="C119" s="157" t="s">
        <v>246</v>
      </c>
      <c r="D119" s="595" t="str">
        <f>Translations!$B$960</f>
        <v>List of data gaps occurred and method of determining surrogate data</v>
      </c>
      <c r="E119" s="595"/>
      <c r="F119" s="595"/>
      <c r="G119" s="595"/>
      <c r="H119" s="595"/>
      <c r="I119" s="595"/>
      <c r="J119" s="595"/>
      <c r="K119" s="595"/>
    </row>
    <row r="120" spans="3:11" ht="25.5" customHeight="1">
      <c r="C120" s="95"/>
      <c r="D120" s="577" t="str">
        <f>Translations!$B$961</f>
        <v>In accordance with Article 65(2) of the MRR data gaps must be closed by a method defined in the monitoring plan, or if this is not possible, by using a tool which may be used for the small emitters approach.</v>
      </c>
      <c r="E120" s="443"/>
      <c r="F120" s="443"/>
      <c r="G120" s="443"/>
      <c r="H120" s="443"/>
      <c r="I120" s="443"/>
      <c r="J120" s="443"/>
      <c r="K120" s="443"/>
    </row>
    <row r="121" spans="3:11" ht="25.5" customHeight="1">
      <c r="C121" s="95"/>
      <c r="D121" s="578" t="str">
        <f>Translations!$B$962</f>
        <v>Please specify here the data gaps occurred, how surrogate data was determined, and the amount of emissions according to the surrogate data. Note that these data are NOT added to the emissions given in section 5, but must be included in section 5.</v>
      </c>
      <c r="E121" s="579"/>
      <c r="F121" s="579"/>
      <c r="G121" s="579"/>
      <c r="H121" s="579"/>
      <c r="I121" s="579"/>
      <c r="J121" s="579"/>
      <c r="K121" s="579"/>
    </row>
    <row r="122" spans="3:11" ht="4.5" customHeight="1">
      <c r="C122" s="95"/>
      <c r="D122" s="95"/>
      <c r="E122" s="95"/>
      <c r="F122" s="95"/>
      <c r="G122" s="95"/>
      <c r="H122" s="95"/>
      <c r="I122" s="95"/>
      <c r="J122" s="95"/>
      <c r="K122" s="95"/>
    </row>
    <row r="123" spans="1:22" s="75" customFormat="1" ht="12.75" customHeight="1">
      <c r="A123" s="189"/>
      <c r="D123" s="547" t="str">
        <f>Translations!$B$963</f>
        <v>The table should be filled as follows:</v>
      </c>
      <c r="E123" s="547"/>
      <c r="F123" s="547"/>
      <c r="G123" s="547"/>
      <c r="H123" s="547"/>
      <c r="I123" s="547"/>
      <c r="J123" s="547"/>
      <c r="K123" s="547"/>
      <c r="L123" s="115"/>
      <c r="M123" s="190"/>
      <c r="N123" s="158"/>
      <c r="O123" s="111"/>
      <c r="P123" s="111"/>
      <c r="Q123" s="111"/>
      <c r="R123" s="111"/>
      <c r="S123" s="111"/>
      <c r="T123" s="111"/>
      <c r="U123" s="111"/>
      <c r="V123" s="111"/>
    </row>
    <row r="124" spans="1:22" s="75" customFormat="1" ht="25.5" customHeight="1">
      <c r="A124" s="189"/>
      <c r="D124" s="191" t="str">
        <f>Translations!$B$964</f>
        <v>Reference</v>
      </c>
      <c r="E124" s="551" t="str">
        <f>Translations!$B$965</f>
        <v>Here the data gap should be specified, either by referencing the aircraft, aerodrome, flight numbers etc. for which the data gap occurred, and/or the start and end date of the period where the gap occurred.</v>
      </c>
      <c r="F124" s="551"/>
      <c r="G124" s="551"/>
      <c r="H124" s="551"/>
      <c r="I124" s="551"/>
      <c r="J124" s="551"/>
      <c r="K124" s="551"/>
      <c r="L124" s="115"/>
      <c r="M124" s="190"/>
      <c r="N124" s="158"/>
      <c r="O124" s="111"/>
      <c r="P124" s="111"/>
      <c r="Q124" s="111"/>
      <c r="R124" s="111"/>
      <c r="S124" s="111"/>
      <c r="T124" s="111"/>
      <c r="U124" s="111"/>
      <c r="V124" s="111"/>
    </row>
    <row r="125" spans="1:22" s="75" customFormat="1" ht="12.75" customHeight="1">
      <c r="A125" s="189"/>
      <c r="D125" s="191" t="str">
        <f>Translations!$B$966</f>
        <v>Reason</v>
      </c>
      <c r="E125" s="551" t="str">
        <f>Translations!$B$967</f>
        <v>Please describe here the reason why the data gap occurred.</v>
      </c>
      <c r="F125" s="551"/>
      <c r="G125" s="551"/>
      <c r="H125" s="551"/>
      <c r="I125" s="551"/>
      <c r="J125" s="551"/>
      <c r="K125" s="551"/>
      <c r="L125" s="115"/>
      <c r="M125" s="190"/>
      <c r="N125" s="158"/>
      <c r="O125" s="111"/>
      <c r="P125" s="111"/>
      <c r="Q125" s="111"/>
      <c r="R125" s="111"/>
      <c r="S125" s="111"/>
      <c r="T125" s="111"/>
      <c r="U125" s="111"/>
      <c r="V125" s="111"/>
    </row>
    <row r="126" spans="1:22" s="75" customFormat="1" ht="25.5" customHeight="1">
      <c r="A126" s="189"/>
      <c r="D126" s="191" t="str">
        <f>Translations!$B$968</f>
        <v>Type</v>
      </c>
      <c r="E126" s="551" t="str">
        <f>Translations!$B$969</f>
        <v>Please describe here the type of data gap, such as "density measurement not available", "fuel uplift not available", "flights missing activity list", etc.</v>
      </c>
      <c r="F126" s="551"/>
      <c r="G126" s="551"/>
      <c r="H126" s="551"/>
      <c r="I126" s="551"/>
      <c r="J126" s="551"/>
      <c r="K126" s="551"/>
      <c r="L126" s="115"/>
      <c r="M126" s="190"/>
      <c r="N126" s="158"/>
      <c r="O126" s="111"/>
      <c r="P126" s="111"/>
      <c r="Q126" s="111"/>
      <c r="R126" s="111"/>
      <c r="S126" s="111"/>
      <c r="T126" s="111"/>
      <c r="U126" s="111"/>
      <c r="V126" s="111"/>
    </row>
    <row r="127" spans="1:22" s="75" customFormat="1" ht="25.5" customHeight="1">
      <c r="A127" s="189"/>
      <c r="D127" s="191" t="str">
        <f>Translations!$B$970</f>
        <v>Replacement method</v>
      </c>
      <c r="E127" s="551" t="str">
        <f>Translations!$B$971</f>
        <v>please indicate the method of determining surrogate data, by referencing the procedure in your monitoring plan, or by "small emitter tool" etc.</v>
      </c>
      <c r="F127" s="551"/>
      <c r="G127" s="551"/>
      <c r="H127" s="551"/>
      <c r="I127" s="551"/>
      <c r="J127" s="551"/>
      <c r="K127" s="551"/>
      <c r="L127" s="115"/>
      <c r="M127" s="190"/>
      <c r="N127" s="158"/>
      <c r="O127" s="111"/>
      <c r="P127" s="111"/>
      <c r="Q127" s="111"/>
      <c r="R127" s="111"/>
      <c r="S127" s="111"/>
      <c r="T127" s="111"/>
      <c r="U127" s="111"/>
      <c r="V127" s="111"/>
    </row>
    <row r="128" spans="1:22" s="75" customFormat="1" ht="12.75" customHeight="1">
      <c r="A128" s="189"/>
      <c r="D128" s="191" t="str">
        <f>Translations!$B$972</f>
        <v>Emissions</v>
      </c>
      <c r="E128" s="551" t="str">
        <f>Translations!$B$973</f>
        <v>Please give here the amount of emissions which are affected by the data gap. This figure must be INCLUDED in section 5.</v>
      </c>
      <c r="F128" s="551"/>
      <c r="G128" s="551"/>
      <c r="H128" s="551"/>
      <c r="I128" s="551"/>
      <c r="J128" s="551"/>
      <c r="K128" s="551"/>
      <c r="L128" s="115"/>
      <c r="M128" s="190"/>
      <c r="N128" s="158"/>
      <c r="O128" s="111"/>
      <c r="P128" s="111"/>
      <c r="Q128" s="111"/>
      <c r="R128" s="111"/>
      <c r="S128" s="111"/>
      <c r="T128" s="111"/>
      <c r="U128" s="111"/>
      <c r="V128" s="111"/>
    </row>
    <row r="129" spans="3:11" ht="4.5" customHeight="1">
      <c r="C129" s="95"/>
      <c r="D129" s="95"/>
      <c r="E129" s="95"/>
      <c r="F129" s="95"/>
      <c r="G129" s="95"/>
      <c r="H129" s="95"/>
      <c r="I129" s="95"/>
      <c r="J129" s="95"/>
      <c r="K129" s="95"/>
    </row>
    <row r="130" spans="3:11" ht="15" customHeight="1">
      <c r="C130" s="95"/>
      <c r="D130" s="549" t="str">
        <f>Translations!$B$964</f>
        <v>Reference</v>
      </c>
      <c r="E130" s="550"/>
      <c r="F130" s="368" t="str">
        <f>Translations!$B$966</f>
        <v>Reason</v>
      </c>
      <c r="G130" s="599" t="str">
        <f>Translations!$B$968</f>
        <v>Type</v>
      </c>
      <c r="H130" s="600"/>
      <c r="I130" s="599" t="str">
        <f>Translations!$B$970</f>
        <v>Replacement method</v>
      </c>
      <c r="J130" s="600"/>
      <c r="K130" s="260" t="str">
        <f>Translations!$B$972</f>
        <v>Emissions</v>
      </c>
    </row>
    <row r="131" spans="3:11" ht="15" customHeight="1">
      <c r="C131" s="95"/>
      <c r="D131" s="543"/>
      <c r="E131" s="544"/>
      <c r="F131" s="367"/>
      <c r="G131" s="545"/>
      <c r="H131" s="546"/>
      <c r="I131" s="545"/>
      <c r="J131" s="546"/>
      <c r="K131" s="261"/>
    </row>
    <row r="132" spans="3:11" ht="15" customHeight="1">
      <c r="C132" s="95"/>
      <c r="D132" s="543"/>
      <c r="E132" s="544"/>
      <c r="F132" s="367"/>
      <c r="G132" s="545"/>
      <c r="H132" s="546"/>
      <c r="I132" s="545"/>
      <c r="J132" s="546"/>
      <c r="K132" s="261"/>
    </row>
    <row r="133" spans="3:11" ht="15" customHeight="1">
      <c r="C133" s="95"/>
      <c r="D133" s="543"/>
      <c r="E133" s="544"/>
      <c r="F133" s="367"/>
      <c r="G133" s="545"/>
      <c r="H133" s="546"/>
      <c r="I133" s="545"/>
      <c r="J133" s="546"/>
      <c r="K133" s="261"/>
    </row>
    <row r="134" spans="3:11" ht="15" customHeight="1">
      <c r="C134" s="95"/>
      <c r="D134" s="543"/>
      <c r="E134" s="544"/>
      <c r="F134" s="367"/>
      <c r="G134" s="545"/>
      <c r="H134" s="546"/>
      <c r="I134" s="545"/>
      <c r="J134" s="546"/>
      <c r="K134" s="261"/>
    </row>
    <row r="135" spans="3:11" ht="15" customHeight="1">
      <c r="C135" s="95"/>
      <c r="D135" s="543"/>
      <c r="E135" s="544"/>
      <c r="F135" s="367"/>
      <c r="G135" s="545"/>
      <c r="H135" s="546"/>
      <c r="I135" s="545"/>
      <c r="J135" s="546"/>
      <c r="K135" s="261"/>
    </row>
    <row r="136" spans="3:11" ht="15" customHeight="1">
      <c r="C136" s="95"/>
      <c r="D136" s="543"/>
      <c r="E136" s="544"/>
      <c r="F136" s="367"/>
      <c r="G136" s="545"/>
      <c r="H136" s="546"/>
      <c r="I136" s="545"/>
      <c r="J136" s="546"/>
      <c r="K136" s="261"/>
    </row>
    <row r="137" spans="3:11" ht="15" customHeight="1">
      <c r="C137" s="95"/>
      <c r="D137" s="543"/>
      <c r="E137" s="544"/>
      <c r="F137" s="367"/>
      <c r="G137" s="545"/>
      <c r="H137" s="546"/>
      <c r="I137" s="545"/>
      <c r="J137" s="546"/>
      <c r="K137" s="261"/>
    </row>
    <row r="138" spans="3:11" ht="15" customHeight="1">
      <c r="C138" s="95"/>
      <c r="D138" s="543"/>
      <c r="E138" s="544"/>
      <c r="F138" s="367"/>
      <c r="G138" s="545"/>
      <c r="H138" s="546"/>
      <c r="I138" s="545"/>
      <c r="J138" s="546"/>
      <c r="K138" s="261"/>
    </row>
    <row r="139" spans="3:11" ht="15" customHeight="1">
      <c r="C139" s="95"/>
      <c r="D139" s="543"/>
      <c r="E139" s="544"/>
      <c r="F139" s="367"/>
      <c r="G139" s="545"/>
      <c r="H139" s="546"/>
      <c r="I139" s="545"/>
      <c r="J139" s="546"/>
      <c r="K139" s="261"/>
    </row>
    <row r="140" spans="3:11" ht="15" customHeight="1">
      <c r="C140" s="95"/>
      <c r="D140" s="543"/>
      <c r="E140" s="544"/>
      <c r="F140" s="367"/>
      <c r="G140" s="545"/>
      <c r="H140" s="546"/>
      <c r="I140" s="545"/>
      <c r="J140" s="546"/>
      <c r="K140" s="261"/>
    </row>
    <row r="141" spans="3:11" ht="15" customHeight="1">
      <c r="C141" s="95"/>
      <c r="D141" s="543"/>
      <c r="E141" s="544"/>
      <c r="F141" s="367"/>
      <c r="G141" s="545"/>
      <c r="H141" s="546"/>
      <c r="I141" s="545"/>
      <c r="J141" s="546"/>
      <c r="K141" s="261"/>
    </row>
    <row r="142" spans="3:11" ht="15" customHeight="1">
      <c r="C142" s="95"/>
      <c r="D142" s="543"/>
      <c r="E142" s="544"/>
      <c r="F142" s="367"/>
      <c r="G142" s="545"/>
      <c r="H142" s="546"/>
      <c r="I142" s="545"/>
      <c r="J142" s="546"/>
      <c r="K142" s="261"/>
    </row>
    <row r="143" spans="1:22" s="75" customFormat="1" ht="12.75" customHeight="1">
      <c r="A143" s="189"/>
      <c r="D143" s="547" t="str">
        <f>Translations!$B$921</f>
        <v>If required, you may add further fuels by inserting rows above this one. This is best done by inserting a copied row.</v>
      </c>
      <c r="E143" s="547"/>
      <c r="F143" s="547"/>
      <c r="G143" s="547"/>
      <c r="H143" s="547"/>
      <c r="I143" s="547"/>
      <c r="J143" s="547"/>
      <c r="K143" s="547"/>
      <c r="L143" s="115"/>
      <c r="M143" s="190"/>
      <c r="N143" s="158"/>
      <c r="O143" s="111"/>
      <c r="P143" s="111"/>
      <c r="Q143" s="111"/>
      <c r="R143" s="111"/>
      <c r="S143" s="111"/>
      <c r="T143" s="111"/>
      <c r="U143" s="111"/>
      <c r="V143" s="111"/>
    </row>
    <row r="146" spans="3:11" ht="12.75">
      <c r="C146" s="162"/>
      <c r="D146" s="598" t="str">
        <f>Translations!$B$974</f>
        <v>&lt;&lt;&lt; Click here to proceed to section 8 "Detailed emission data" &gt;&gt;&gt;</v>
      </c>
      <c r="E146" s="598"/>
      <c r="F146" s="598"/>
      <c r="G146" s="598"/>
      <c r="H146" s="598"/>
      <c r="I146" s="162"/>
      <c r="J146" s="162"/>
      <c r="K146" s="162"/>
    </row>
  </sheetData>
  <sheetProtection sheet="1" objects="1" scenarios="1" formatCells="0" formatColumns="0" formatRows="0"/>
  <mergeCells count="150">
    <mergeCell ref="D146:H146"/>
    <mergeCell ref="E124:K124"/>
    <mergeCell ref="E126:K126"/>
    <mergeCell ref="E127:K127"/>
    <mergeCell ref="E128:K128"/>
    <mergeCell ref="G130:H130"/>
    <mergeCell ref="I130:J130"/>
    <mergeCell ref="D132:E132"/>
    <mergeCell ref="D133:E133"/>
    <mergeCell ref="D134:E134"/>
    <mergeCell ref="D21:J21"/>
    <mergeCell ref="D101:K101"/>
    <mergeCell ref="D109:K109"/>
    <mergeCell ref="H107:K107"/>
    <mergeCell ref="D113:K113"/>
    <mergeCell ref="D119:K119"/>
    <mergeCell ref="G85:K85"/>
    <mergeCell ref="D102:K102"/>
    <mergeCell ref="D97:K97"/>
    <mergeCell ref="D24:K24"/>
    <mergeCell ref="C3:K3"/>
    <mergeCell ref="I9:K9"/>
    <mergeCell ref="D14:K14"/>
    <mergeCell ref="D15:K15"/>
    <mergeCell ref="D5:K5"/>
    <mergeCell ref="D7:H7"/>
    <mergeCell ref="D9:H9"/>
    <mergeCell ref="I12:K12"/>
    <mergeCell ref="D11:K11"/>
    <mergeCell ref="I7:K7"/>
    <mergeCell ref="E36:G36"/>
    <mergeCell ref="E37:G37"/>
    <mergeCell ref="E38:G38"/>
    <mergeCell ref="E92:F92"/>
    <mergeCell ref="G80:K80"/>
    <mergeCell ref="G81:K81"/>
    <mergeCell ref="G82:K82"/>
    <mergeCell ref="G83:K83"/>
    <mergeCell ref="G84:K84"/>
    <mergeCell ref="D45:K45"/>
    <mergeCell ref="E35:G35"/>
    <mergeCell ref="E91:F91"/>
    <mergeCell ref="E80:F80"/>
    <mergeCell ref="E81:F81"/>
    <mergeCell ref="E82:F82"/>
    <mergeCell ref="G79:K79"/>
    <mergeCell ref="E57:F57"/>
    <mergeCell ref="E58:F58"/>
    <mergeCell ref="E59:F59"/>
    <mergeCell ref="E60:F60"/>
    <mergeCell ref="E79:F79"/>
    <mergeCell ref="D123:K123"/>
    <mergeCell ref="D78:K78"/>
    <mergeCell ref="D120:K120"/>
    <mergeCell ref="D121:K121"/>
    <mergeCell ref="E87:F87"/>
    <mergeCell ref="E88:F88"/>
    <mergeCell ref="E89:F89"/>
    <mergeCell ref="E90:F90"/>
    <mergeCell ref="G89:K89"/>
    <mergeCell ref="E67:F67"/>
    <mergeCell ref="E68:F68"/>
    <mergeCell ref="D16:K16"/>
    <mergeCell ref="D17:K17"/>
    <mergeCell ref="E55:F55"/>
    <mergeCell ref="E56:F56"/>
    <mergeCell ref="E31:G31"/>
    <mergeCell ref="E32:G32"/>
    <mergeCell ref="E33:G33"/>
    <mergeCell ref="E34:G34"/>
    <mergeCell ref="D74:H74"/>
    <mergeCell ref="D75:H75"/>
    <mergeCell ref="D93:K93"/>
    <mergeCell ref="E83:F83"/>
    <mergeCell ref="E84:F84"/>
    <mergeCell ref="E85:F85"/>
    <mergeCell ref="E86:F86"/>
    <mergeCell ref="G86:K86"/>
    <mergeCell ref="G87:K87"/>
    <mergeCell ref="G88:K88"/>
    <mergeCell ref="E42:G42"/>
    <mergeCell ref="E43:G43"/>
    <mergeCell ref="E44:G44"/>
    <mergeCell ref="D72:K72"/>
    <mergeCell ref="E64:F64"/>
    <mergeCell ref="E65:F65"/>
    <mergeCell ref="E61:F61"/>
    <mergeCell ref="E62:F62"/>
    <mergeCell ref="E63:F63"/>
    <mergeCell ref="E66:F66"/>
    <mergeCell ref="D29:K29"/>
    <mergeCell ref="E25:K25"/>
    <mergeCell ref="E26:K26"/>
    <mergeCell ref="E27:K27"/>
    <mergeCell ref="E28:K28"/>
    <mergeCell ref="D71:H71"/>
    <mergeCell ref="D69:K69"/>
    <mergeCell ref="E39:G39"/>
    <mergeCell ref="E40:G40"/>
    <mergeCell ref="E41:G41"/>
    <mergeCell ref="D48:K48"/>
    <mergeCell ref="E49:K49"/>
    <mergeCell ref="E50:K50"/>
    <mergeCell ref="E51:K51"/>
    <mergeCell ref="E53:K53"/>
    <mergeCell ref="E52:K52"/>
    <mergeCell ref="G90:K90"/>
    <mergeCell ref="G91:K91"/>
    <mergeCell ref="G92:K92"/>
    <mergeCell ref="I99:K99"/>
    <mergeCell ref="D98:K98"/>
    <mergeCell ref="J112:K112"/>
    <mergeCell ref="D114:K114"/>
    <mergeCell ref="D115:K115"/>
    <mergeCell ref="G132:H132"/>
    <mergeCell ref="I132:J132"/>
    <mergeCell ref="G131:H131"/>
    <mergeCell ref="I131:J131"/>
    <mergeCell ref="D130:E130"/>
    <mergeCell ref="D131:E131"/>
    <mergeCell ref="E125:K125"/>
    <mergeCell ref="G133:H133"/>
    <mergeCell ref="I133:J133"/>
    <mergeCell ref="G134:H134"/>
    <mergeCell ref="I134:J134"/>
    <mergeCell ref="G135:H135"/>
    <mergeCell ref="I135:J135"/>
    <mergeCell ref="G138:H138"/>
    <mergeCell ref="I138:J138"/>
    <mergeCell ref="G139:H139"/>
    <mergeCell ref="I139:J139"/>
    <mergeCell ref="G136:H136"/>
    <mergeCell ref="I136:J136"/>
    <mergeCell ref="G137:H137"/>
    <mergeCell ref="I137:J137"/>
    <mergeCell ref="I142:J142"/>
    <mergeCell ref="D143:K143"/>
    <mergeCell ref="G140:H140"/>
    <mergeCell ref="I140:J140"/>
    <mergeCell ref="G141:H141"/>
    <mergeCell ref="I141:J141"/>
    <mergeCell ref="D141:E141"/>
    <mergeCell ref="D142:E142"/>
    <mergeCell ref="G142:H142"/>
    <mergeCell ref="D135:E135"/>
    <mergeCell ref="D136:E136"/>
    <mergeCell ref="D137:E137"/>
    <mergeCell ref="D138:E138"/>
    <mergeCell ref="D139:E139"/>
    <mergeCell ref="D140:E140"/>
  </mergeCells>
  <conditionalFormatting sqref="D101:K102">
    <cfRule type="expression" priority="9" dxfId="1" stopIfTrue="1">
      <formula>($M$99=TRUE)</formula>
    </cfRule>
  </conditionalFormatting>
  <conditionalFormatting sqref="G104:G106">
    <cfRule type="expression" priority="10" dxfId="14" stopIfTrue="1">
      <formula>($M$99=TRUE)</formula>
    </cfRule>
  </conditionalFormatting>
  <conditionalFormatting sqref="D14:K14">
    <cfRule type="expression" priority="42" dxfId="1" stopIfTrue="1">
      <formula>($M$12=TRUE)</formula>
    </cfRule>
  </conditionalFormatting>
  <conditionalFormatting sqref="D15:K15">
    <cfRule type="expression" priority="43" dxfId="14" stopIfTrue="1">
      <formula>($M$12=TRUE)</formula>
    </cfRule>
  </conditionalFormatting>
  <conditionalFormatting sqref="D16:K17">
    <cfRule type="expression" priority="5" dxfId="14" stopIfTrue="1">
      <formula>($M$12=TRUE)</formula>
    </cfRule>
  </conditionalFormatting>
  <conditionalFormatting sqref="D98:K98">
    <cfRule type="expression" priority="4" dxfId="1" stopIfTrue="1">
      <formula>($M$99=TRUE)</formula>
    </cfRule>
  </conditionalFormatting>
  <conditionalFormatting sqref="D113:K113">
    <cfRule type="expression" priority="3" dxfId="1" stopIfTrue="1">
      <formula>($M$99=TRUE)</formula>
    </cfRule>
  </conditionalFormatting>
  <conditionalFormatting sqref="D114:K114">
    <cfRule type="expression" priority="2" dxfId="1" stopIfTrue="1">
      <formula>($M$99=TRUE)</formula>
    </cfRule>
  </conditionalFormatting>
  <conditionalFormatting sqref="D115:K115">
    <cfRule type="expression" priority="1" dxfId="1" stopIfTrue="1">
      <formula>($M$99=TRUE)</formula>
    </cfRule>
  </conditionalFormatting>
  <dataValidations count="1">
    <dataValidation type="list" allowBlank="1" showInputMessage="1" showErrorMessage="1" sqref="I12:K12 I99:K99">
      <formula1>TrueFalse</formula1>
    </dataValidation>
  </dataValidations>
  <hyperlinks>
    <hyperlink ref="D146:H146" location="'Emissions Data'!A1" display="&lt;&lt;&lt; Click here to proceed to section 9 &quot;Detailed emission data&quot; &gt;&gt;&gt;"/>
  </hyperlinks>
  <printOptions/>
  <pageMargins left="0.7874015748031497" right="0.7874015748031497" top="0.7874015748031497" bottom="0.7874015748031497" header="0.3937007874015748" footer="0.3937007874015748"/>
  <pageSetup fitToHeight="0" fitToWidth="1" horizontalDpi="600" verticalDpi="600" orientation="portrait" paperSize="9" scale="78" r:id="rId1"/>
  <headerFooter alignWithMargins="0">
    <oddFooter>&amp;L&amp;F&amp;C&amp;A&amp;R&amp;P / &amp;N</oddFooter>
  </headerFooter>
  <rowBreaks count="1" manualBreakCount="1">
    <brk id="94" min="1" max="10" man="1"/>
  </rowBreaks>
</worksheet>
</file>

<file path=xl/worksheets/sheet5.xml><?xml version="1.0" encoding="utf-8"?>
<worksheet xmlns="http://schemas.openxmlformats.org/spreadsheetml/2006/main" xmlns:r="http://schemas.openxmlformats.org/officeDocument/2006/relationships">
  <sheetPr codeName="Tabelle1">
    <pageSetUpPr fitToPage="1"/>
  </sheetPr>
  <dimension ref="A2:K122"/>
  <sheetViews>
    <sheetView showGridLines="0" zoomScaleSheetLayoutView="100" zoomScalePageLayoutView="0" workbookViewId="0" topLeftCell="A1">
      <selection activeCell="A1" sqref="A1"/>
    </sheetView>
  </sheetViews>
  <sheetFormatPr defaultColWidth="9.140625" defaultRowHeight="12.75"/>
  <cols>
    <col min="1" max="1" width="3.140625" style="210" customWidth="1"/>
    <col min="2" max="2" width="4.140625" style="210" customWidth="1"/>
    <col min="3" max="4" width="16.7109375" style="210" customWidth="1"/>
    <col min="5" max="10" width="12.7109375" style="210" customWidth="1"/>
    <col min="11" max="16384" width="11.421875" style="210" customWidth="1"/>
  </cols>
  <sheetData>
    <row r="2" spans="2:9" ht="23.25" customHeight="1">
      <c r="B2" s="209" t="str">
        <f>Translations!$B$975</f>
        <v>EMISSION DATA PER COUNTRY AND FUEL</v>
      </c>
      <c r="C2" s="209"/>
      <c r="D2" s="209"/>
      <c r="E2" s="209"/>
      <c r="F2" s="209"/>
      <c r="G2" s="209"/>
      <c r="H2" s="209"/>
      <c r="I2" s="209"/>
    </row>
    <row r="4" spans="2:10" ht="15.75">
      <c r="B4" s="259">
        <v>8</v>
      </c>
      <c r="C4" s="211" t="str">
        <f>Translations!$B$847</f>
        <v>Detailed emissions data</v>
      </c>
      <c r="D4" s="211"/>
      <c r="E4" s="211"/>
      <c r="F4" s="211"/>
      <c r="G4" s="211"/>
      <c r="H4" s="211"/>
      <c r="I4" s="211"/>
      <c r="J4" s="211"/>
    </row>
    <row r="6" spans="2:10" ht="28.5" customHeight="1">
      <c r="B6" s="212" t="s">
        <v>246</v>
      </c>
      <c r="C6" s="601" t="str">
        <f>Translations!$B$976</f>
        <v>The following table is used for control purposes only. Please make sure that the totals are consistent with the result of section 5(c). The following sections (b) and (c) should be filled without any double counting of emissions.</v>
      </c>
      <c r="D6" s="589"/>
      <c r="E6" s="589"/>
      <c r="F6" s="589"/>
      <c r="G6" s="589"/>
      <c r="H6" s="589"/>
      <c r="I6" s="589"/>
      <c r="J6" s="589"/>
    </row>
    <row r="7" spans="2:10" ht="55.5" customHeight="1">
      <c r="B7" s="212"/>
      <c r="C7" s="601"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602"/>
      <c r="E7" s="602"/>
      <c r="F7" s="602"/>
      <c r="G7" s="602"/>
      <c r="H7" s="602"/>
      <c r="I7" s="602"/>
      <c r="J7" s="602"/>
    </row>
    <row r="8" spans="2:10" ht="25.5" customHeight="1">
      <c r="B8" s="212"/>
      <c r="C8" s="601" t="str">
        <f>Translations!$B$978</f>
        <v>Note: Only fossil emissions are accounted for in this section. This includes biomass emissions for which sustainability criteria have not been proven.</v>
      </c>
      <c r="D8" s="602"/>
      <c r="E8" s="602"/>
      <c r="F8" s="602"/>
      <c r="G8" s="602"/>
      <c r="H8" s="602"/>
      <c r="I8" s="602"/>
      <c r="J8" s="602"/>
    </row>
    <row r="10" spans="3:11" ht="12.75">
      <c r="C10" s="213"/>
      <c r="D10" s="214"/>
      <c r="E10" s="605" t="str">
        <f>Translations!$B$979</f>
        <v>Emissions from each Fuel [t CO2]</v>
      </c>
      <c r="F10" s="606"/>
      <c r="G10" s="606"/>
      <c r="H10" s="606"/>
      <c r="I10" s="606"/>
      <c r="J10" s="215" t="str">
        <f>Translations!$B$980</f>
        <v>TOTAL [t CO2]</v>
      </c>
      <c r="K10" s="216"/>
    </row>
    <row r="11" spans="3:11" ht="33.75">
      <c r="C11" s="217"/>
      <c r="D11" s="218"/>
      <c r="E11" s="219" t="str">
        <f>Translations!$B$981</f>
        <v>Jet kerosene (jet A1 or 
jet A)</v>
      </c>
      <c r="F11" s="219" t="str">
        <f>Translations!$B$274</f>
        <v>Jet gasoline (Jet B)</v>
      </c>
      <c r="G11" s="219" t="str">
        <f>Translations!$B$275</f>
        <v>Aviation gasoline (AvGas)</v>
      </c>
      <c r="H11" s="220" t="str">
        <f>Translations!$B$982</f>
        <v>Alternative fuel 1</v>
      </c>
      <c r="I11" s="220" t="str">
        <f>Translations!$B$983</f>
        <v>&lt;add more fuels before this column&gt;</v>
      </c>
      <c r="J11" s="221"/>
      <c r="K11" s="216"/>
    </row>
    <row r="12" spans="2:11" ht="39.75" customHeight="1">
      <c r="B12" s="222" t="s">
        <v>1069</v>
      </c>
      <c r="C12" s="611" t="str">
        <f>Translations!$B$984</f>
        <v>Total aggregated CO2 emissions from all flights relating to the reduced scope of the EU ETS Directive (= B + C)</v>
      </c>
      <c r="D12" s="574"/>
      <c r="E12" s="262">
        <f>E13+E14</f>
        <v>0</v>
      </c>
      <c r="F12" s="262">
        <f>F13+F14</f>
        <v>0</v>
      </c>
      <c r="G12" s="262">
        <f>G13+G14</f>
        <v>0</v>
      </c>
      <c r="H12" s="262">
        <f>H13+H14</f>
        <v>0</v>
      </c>
      <c r="I12" s="262">
        <f>I13+I14</f>
        <v>0</v>
      </c>
      <c r="J12" s="262">
        <f>SUM(E12:I12)</f>
        <v>0</v>
      </c>
      <c r="K12" s="216"/>
    </row>
    <row r="13" spans="2:11" ht="39.75" customHeight="1">
      <c r="B13" s="222" t="s">
        <v>1068</v>
      </c>
      <c r="C13" s="607" t="str">
        <f>Translations!$B$985</f>
        <v>of which departure MS is the same as arrival MS (domestic flights, =sum of section (b))</v>
      </c>
      <c r="D13" s="608"/>
      <c r="E13" s="263">
        <f>E56</f>
        <v>0</v>
      </c>
      <c r="F13" s="263">
        <f>F56</f>
        <v>0</v>
      </c>
      <c r="G13" s="263">
        <f>G56</f>
        <v>0</v>
      </c>
      <c r="H13" s="263">
        <f>H56</f>
        <v>0</v>
      </c>
      <c r="I13" s="263">
        <f>I56</f>
        <v>0</v>
      </c>
      <c r="J13" s="262">
        <f>SUM(E13:I13)</f>
        <v>0</v>
      </c>
      <c r="K13" s="216"/>
    </row>
    <row r="14" spans="2:11" ht="39.75" customHeight="1">
      <c r="B14" s="222" t="s">
        <v>1066</v>
      </c>
      <c r="C14" s="607" t="str">
        <f>Translations!$B$986</f>
        <v>of which all other intra EEA flights</v>
      </c>
      <c r="D14" s="608"/>
      <c r="E14" s="262">
        <f>E15+E16</f>
        <v>0</v>
      </c>
      <c r="F14" s="262">
        <f>F15+F16</f>
        <v>0</v>
      </c>
      <c r="G14" s="262">
        <f>G15+G16</f>
        <v>0</v>
      </c>
      <c r="H14" s="262">
        <f>H15+H16</f>
        <v>0</v>
      </c>
      <c r="I14" s="262">
        <f>I15+I16</f>
        <v>0</v>
      </c>
      <c r="J14" s="262">
        <f>SUM(E14:I14)</f>
        <v>0</v>
      </c>
      <c r="K14" s="216"/>
    </row>
    <row r="15" spans="2:11" ht="39.75" customHeight="1">
      <c r="B15" s="222" t="s">
        <v>1065</v>
      </c>
      <c r="C15" s="609" t="str">
        <f>Translations!$B$987</f>
        <v>emissions from all flights departing from a Member State to another Member State (=sum of section (c))</v>
      </c>
      <c r="D15" s="610"/>
      <c r="E15" s="262">
        <f>E88</f>
        <v>0</v>
      </c>
      <c r="F15" s="262">
        <f>F88</f>
        <v>0</v>
      </c>
      <c r="G15" s="262">
        <f>G88</f>
        <v>0</v>
      </c>
      <c r="H15" s="262">
        <f>H88</f>
        <v>0</v>
      </c>
      <c r="I15" s="262">
        <f>I88</f>
        <v>0</v>
      </c>
      <c r="J15" s="262">
        <f>SUM(E15:I15)</f>
        <v>0</v>
      </c>
      <c r="K15" s="216"/>
    </row>
    <row r="16" spans="2:11" ht="39.75" customHeight="1" hidden="1">
      <c r="B16" s="222" t="s">
        <v>1064</v>
      </c>
      <c r="C16" s="609" t="str">
        <f>Translations!$B$988</f>
        <v>emissions from all flights arriving at a Member State from a third country (=sum of section (d))</v>
      </c>
      <c r="D16" s="610"/>
      <c r="E16" s="262">
        <f>E120</f>
        <v>0</v>
      </c>
      <c r="F16" s="262">
        <f>F120</f>
        <v>0</v>
      </c>
      <c r="G16" s="262">
        <f>G120</f>
        <v>0</v>
      </c>
      <c r="H16" s="262">
        <f>H120</f>
        <v>0</v>
      </c>
      <c r="I16" s="262">
        <f>I120</f>
        <v>0</v>
      </c>
      <c r="J16" s="262">
        <f>SUM(E16:I16)</f>
        <v>0</v>
      </c>
      <c r="K16" s="216"/>
    </row>
    <row r="17" spans="3:10" ht="12.75">
      <c r="C17" s="223" t="str">
        <f>Translations!$B$1035</f>
        <v>Please note that all figures should only include emissions to be reported under the EU ETS, i.e. relate to the reduced scope. </v>
      </c>
      <c r="D17" s="223"/>
      <c r="E17" s="223"/>
      <c r="F17" s="223"/>
      <c r="G17" s="223"/>
      <c r="H17" s="223"/>
      <c r="I17" s="223"/>
      <c r="J17" s="223"/>
    </row>
    <row r="18" spans="3:7" ht="12.75">
      <c r="C18" s="210" t="str">
        <f>Translations!$B$989</f>
        <v>Total emissions entered in section 5(c):</v>
      </c>
      <c r="F18" s="264">
        <f>'Emissions overview'!I71</f>
        <v>0</v>
      </c>
      <c r="G18" s="266" t="s">
        <v>1022</v>
      </c>
    </row>
    <row r="19" spans="3:7" ht="12.75">
      <c r="C19" s="210" t="str">
        <f>Translations!$B$990</f>
        <v>Difference to data given in this sheet:</v>
      </c>
      <c r="F19" s="265">
        <f>F18-J12</f>
        <v>0</v>
      </c>
      <c r="G19" s="266" t="s">
        <v>1022</v>
      </c>
    </row>
    <row r="21" spans="2:10" ht="25.5" customHeight="1">
      <c r="B21" s="212" t="s">
        <v>249</v>
      </c>
      <c r="C21" s="601" t="str">
        <f>Translations!$B$991</f>
        <v>Aggregated CO2 emissions from all flights of which departure Member State is the same as arrival Member State (domestic flights):</v>
      </c>
      <c r="D21" s="589"/>
      <c r="E21" s="589"/>
      <c r="F21" s="589"/>
      <c r="G21" s="589"/>
      <c r="H21" s="589"/>
      <c r="I21" s="589"/>
      <c r="J21" s="589"/>
    </row>
    <row r="22" spans="3:10" ht="17.25" customHeight="1">
      <c r="C22" s="223" t="str">
        <f>Translations!$B$992</f>
        <v>Please complete the following table with the appropriate data for the reporting year.</v>
      </c>
      <c r="D22" s="223"/>
      <c r="E22" s="223"/>
      <c r="F22" s="223"/>
      <c r="G22" s="223"/>
      <c r="H22" s="223"/>
      <c r="I22" s="223"/>
      <c r="J22" s="223"/>
    </row>
    <row r="23" spans="3:11" ht="12.75">
      <c r="C23" s="224"/>
      <c r="D23" s="225"/>
      <c r="E23" s="605" t="str">
        <f>Translations!$B$979</f>
        <v>Emissions from each Fuel [t CO2]</v>
      </c>
      <c r="F23" s="606"/>
      <c r="G23" s="606"/>
      <c r="H23" s="606"/>
      <c r="I23" s="606"/>
      <c r="J23" s="215" t="str">
        <f>Translations!$B$980</f>
        <v>TOTAL [t CO2]</v>
      </c>
      <c r="K23" s="216"/>
    </row>
    <row r="24" spans="3:11" ht="33.75">
      <c r="C24" s="603" t="str">
        <f>Translations!$B$993</f>
        <v>Member State of departure and arrival</v>
      </c>
      <c r="D24" s="612"/>
      <c r="E24" s="219" t="str">
        <f>Translations!$B$981</f>
        <v>Jet kerosene (jet A1 or 
jet A)</v>
      </c>
      <c r="F24" s="219" t="str">
        <f>Translations!$B$274</f>
        <v>Jet gasoline (Jet B)</v>
      </c>
      <c r="G24" s="219" t="str">
        <f>Translations!$B$275</f>
        <v>Aviation gasoline (AvGas)</v>
      </c>
      <c r="H24" s="220" t="str">
        <f>Translations!$B$982</f>
        <v>Alternative fuel 1</v>
      </c>
      <c r="I24" s="220" t="str">
        <f>Translations!$B$983</f>
        <v>&lt;add more fuels before this column&gt;</v>
      </c>
      <c r="J24" s="221"/>
      <c r="K24" s="216"/>
    </row>
    <row r="25" spans="3:11" ht="12.75">
      <c r="C25" s="226" t="str">
        <f>Translations!$B$369</f>
        <v>Austria</v>
      </c>
      <c r="D25" s="227"/>
      <c r="E25" s="127"/>
      <c r="F25" s="127"/>
      <c r="G25" s="127"/>
      <c r="H25" s="127"/>
      <c r="I25" s="127"/>
      <c r="J25" s="267">
        <f aca="true" t="shared" si="0" ref="J25:J56">SUM(E25:I25)</f>
        <v>0</v>
      </c>
      <c r="K25" s="216"/>
    </row>
    <row r="26" spans="3:11" ht="12.75">
      <c r="C26" s="226" t="str">
        <f>Translations!$B$370</f>
        <v>Belgium</v>
      </c>
      <c r="D26" s="227"/>
      <c r="E26" s="127"/>
      <c r="F26" s="127"/>
      <c r="G26" s="127"/>
      <c r="H26" s="127"/>
      <c r="I26" s="127"/>
      <c r="J26" s="267">
        <f t="shared" si="0"/>
        <v>0</v>
      </c>
      <c r="K26" s="216"/>
    </row>
    <row r="27" spans="3:11" ht="12.75">
      <c r="C27" s="226" t="str">
        <f>Translations!$B$371</f>
        <v>Bulgaria</v>
      </c>
      <c r="D27" s="227"/>
      <c r="E27" s="127"/>
      <c r="F27" s="127"/>
      <c r="G27" s="127"/>
      <c r="H27" s="127"/>
      <c r="I27" s="127"/>
      <c r="J27" s="267">
        <f t="shared" si="0"/>
        <v>0</v>
      </c>
      <c r="K27" s="216"/>
    </row>
    <row r="28" spans="3:11" ht="12.75">
      <c r="C28" s="226" t="str">
        <f>Translations!$B$372</f>
        <v>Croatia</v>
      </c>
      <c r="D28" s="227"/>
      <c r="E28" s="127"/>
      <c r="F28" s="127"/>
      <c r="G28" s="127"/>
      <c r="H28" s="127"/>
      <c r="I28" s="127"/>
      <c r="J28" s="267">
        <f t="shared" si="0"/>
        <v>0</v>
      </c>
      <c r="K28" s="216"/>
    </row>
    <row r="29" spans="3:11" ht="12.75">
      <c r="C29" s="226" t="str">
        <f>Translations!$B$373</f>
        <v>Cyprus</v>
      </c>
      <c r="D29" s="227"/>
      <c r="E29" s="127"/>
      <c r="F29" s="127"/>
      <c r="G29" s="127"/>
      <c r="H29" s="127"/>
      <c r="I29" s="127"/>
      <c r="J29" s="267">
        <f t="shared" si="0"/>
        <v>0</v>
      </c>
      <c r="K29" s="216"/>
    </row>
    <row r="30" spans="3:11" ht="12.75">
      <c r="C30" s="226" t="str">
        <f>Translations!$B$374</f>
        <v>Czech Republic</v>
      </c>
      <c r="D30" s="227"/>
      <c r="E30" s="127"/>
      <c r="F30" s="127"/>
      <c r="G30" s="127"/>
      <c r="H30" s="127"/>
      <c r="I30" s="127"/>
      <c r="J30" s="267">
        <f t="shared" si="0"/>
        <v>0</v>
      </c>
      <c r="K30" s="216"/>
    </row>
    <row r="31" spans="3:11" ht="12.75">
      <c r="C31" s="226" t="str">
        <f>Translations!$B$375</f>
        <v>Denmark</v>
      </c>
      <c r="D31" s="227"/>
      <c r="E31" s="127"/>
      <c r="F31" s="127"/>
      <c r="G31" s="127"/>
      <c r="H31" s="127"/>
      <c r="I31" s="127"/>
      <c r="J31" s="267">
        <f t="shared" si="0"/>
        <v>0</v>
      </c>
      <c r="K31" s="216"/>
    </row>
    <row r="32" spans="3:11" ht="12.75">
      <c r="C32" s="226" t="str">
        <f>Translations!$B$376</f>
        <v>Estonia</v>
      </c>
      <c r="D32" s="227"/>
      <c r="E32" s="127"/>
      <c r="F32" s="127"/>
      <c r="G32" s="127"/>
      <c r="H32" s="127"/>
      <c r="I32" s="127"/>
      <c r="J32" s="267">
        <f t="shared" si="0"/>
        <v>0</v>
      </c>
      <c r="K32" s="216"/>
    </row>
    <row r="33" spans="3:11" ht="12.75">
      <c r="C33" s="226" t="str">
        <f>Translations!$B$377</f>
        <v>Finland</v>
      </c>
      <c r="D33" s="227"/>
      <c r="E33" s="127"/>
      <c r="F33" s="127"/>
      <c r="G33" s="127"/>
      <c r="H33" s="127"/>
      <c r="I33" s="127"/>
      <c r="J33" s="267">
        <f t="shared" si="0"/>
        <v>0</v>
      </c>
      <c r="K33" s="216"/>
    </row>
    <row r="34" spans="3:11" ht="12.75">
      <c r="C34" s="226" t="str">
        <f>Translations!$B$378</f>
        <v>France</v>
      </c>
      <c r="D34" s="227"/>
      <c r="E34" s="127"/>
      <c r="F34" s="127"/>
      <c r="G34" s="127"/>
      <c r="H34" s="127"/>
      <c r="I34" s="127"/>
      <c r="J34" s="267">
        <f t="shared" si="0"/>
        <v>0</v>
      </c>
      <c r="K34" s="216"/>
    </row>
    <row r="35" spans="3:11" ht="12.75">
      <c r="C35" s="226" t="str">
        <f>Translations!$B$379</f>
        <v>Germany</v>
      </c>
      <c r="D35" s="227"/>
      <c r="E35" s="127"/>
      <c r="F35" s="127"/>
      <c r="G35" s="127"/>
      <c r="H35" s="127"/>
      <c r="I35" s="127"/>
      <c r="J35" s="267">
        <f t="shared" si="0"/>
        <v>0</v>
      </c>
      <c r="K35" s="216"/>
    </row>
    <row r="36" spans="3:11" ht="12.75">
      <c r="C36" s="226" t="str">
        <f>Translations!$B$380</f>
        <v>Greece</v>
      </c>
      <c r="D36" s="227"/>
      <c r="E36" s="127"/>
      <c r="F36" s="127"/>
      <c r="G36" s="127"/>
      <c r="H36" s="127"/>
      <c r="I36" s="127"/>
      <c r="J36" s="267">
        <f t="shared" si="0"/>
        <v>0</v>
      </c>
      <c r="K36" s="216"/>
    </row>
    <row r="37" spans="3:11" ht="12.75">
      <c r="C37" s="226" t="str">
        <f>Translations!$B$381</f>
        <v>Hungary</v>
      </c>
      <c r="D37" s="227"/>
      <c r="E37" s="127"/>
      <c r="F37" s="127"/>
      <c r="G37" s="127"/>
      <c r="H37" s="127"/>
      <c r="I37" s="127"/>
      <c r="J37" s="267">
        <f t="shared" si="0"/>
        <v>0</v>
      </c>
      <c r="K37" s="216"/>
    </row>
    <row r="38" spans="3:11" ht="12.75">
      <c r="C38" s="228" t="str">
        <f>Translations!$B$382</f>
        <v>Iceland </v>
      </c>
      <c r="D38" s="227"/>
      <c r="E38" s="127"/>
      <c r="F38" s="127"/>
      <c r="G38" s="127"/>
      <c r="H38" s="127"/>
      <c r="I38" s="127"/>
      <c r="J38" s="267">
        <f t="shared" si="0"/>
        <v>0</v>
      </c>
      <c r="K38" s="216"/>
    </row>
    <row r="39" spans="3:11" ht="12.75">
      <c r="C39" s="226" t="str">
        <f>Translations!$B$383</f>
        <v>Ireland</v>
      </c>
      <c r="D39" s="227"/>
      <c r="E39" s="127"/>
      <c r="F39" s="127"/>
      <c r="G39" s="127"/>
      <c r="H39" s="127"/>
      <c r="I39" s="127"/>
      <c r="J39" s="267">
        <f t="shared" si="0"/>
        <v>0</v>
      </c>
      <c r="K39" s="216"/>
    </row>
    <row r="40" spans="3:11" ht="12.75">
      <c r="C40" s="226" t="str">
        <f>Translations!$B$384</f>
        <v>Italy</v>
      </c>
      <c r="D40" s="227"/>
      <c r="E40" s="127"/>
      <c r="F40" s="127"/>
      <c r="G40" s="127"/>
      <c r="H40" s="127"/>
      <c r="I40" s="127"/>
      <c r="J40" s="267">
        <f t="shared" si="0"/>
        <v>0</v>
      </c>
      <c r="K40" s="216"/>
    </row>
    <row r="41" spans="3:11" ht="12.75">
      <c r="C41" s="226" t="str">
        <f>Translations!$B$385</f>
        <v>Latvia</v>
      </c>
      <c r="D41" s="227"/>
      <c r="E41" s="127"/>
      <c r="F41" s="127"/>
      <c r="G41" s="127"/>
      <c r="H41" s="127"/>
      <c r="I41" s="127"/>
      <c r="J41" s="267">
        <f t="shared" si="0"/>
        <v>0</v>
      </c>
      <c r="K41" s="216"/>
    </row>
    <row r="42" spans="3:11" ht="12.75">
      <c r="C42" s="228" t="str">
        <f>Translations!$B$386</f>
        <v>Liechtenstein</v>
      </c>
      <c r="D42" s="227"/>
      <c r="E42" s="127"/>
      <c r="F42" s="127"/>
      <c r="G42" s="127"/>
      <c r="H42" s="127"/>
      <c r="I42" s="127"/>
      <c r="J42" s="267">
        <f t="shared" si="0"/>
        <v>0</v>
      </c>
      <c r="K42" s="216"/>
    </row>
    <row r="43" spans="3:11" ht="12.75">
      <c r="C43" s="226" t="str">
        <f>Translations!$B$387</f>
        <v>Lithuania</v>
      </c>
      <c r="D43" s="227"/>
      <c r="E43" s="127"/>
      <c r="F43" s="127"/>
      <c r="G43" s="127"/>
      <c r="H43" s="127"/>
      <c r="I43" s="127"/>
      <c r="J43" s="267">
        <f t="shared" si="0"/>
        <v>0</v>
      </c>
      <c r="K43" s="216"/>
    </row>
    <row r="44" spans="3:11" ht="12.75">
      <c r="C44" s="226" t="str">
        <f>Translations!$B$388</f>
        <v>Luxembourg</v>
      </c>
      <c r="D44" s="227"/>
      <c r="E44" s="127"/>
      <c r="F44" s="127"/>
      <c r="G44" s="127"/>
      <c r="H44" s="127"/>
      <c r="I44" s="127"/>
      <c r="J44" s="267">
        <f t="shared" si="0"/>
        <v>0</v>
      </c>
      <c r="K44" s="216"/>
    </row>
    <row r="45" spans="3:11" ht="12.75">
      <c r="C45" s="226" t="str">
        <f>Translations!$B$389</f>
        <v>Malta</v>
      </c>
      <c r="D45" s="227"/>
      <c r="E45" s="127"/>
      <c r="F45" s="127"/>
      <c r="G45" s="127"/>
      <c r="H45" s="127"/>
      <c r="I45" s="127"/>
      <c r="J45" s="267">
        <f t="shared" si="0"/>
        <v>0</v>
      </c>
      <c r="K45" s="216"/>
    </row>
    <row r="46" spans="3:11" ht="12.75">
      <c r="C46" s="226" t="str">
        <f>Translations!$B$390</f>
        <v>Netherlands</v>
      </c>
      <c r="D46" s="227"/>
      <c r="E46" s="127"/>
      <c r="F46" s="127"/>
      <c r="G46" s="127"/>
      <c r="H46" s="127"/>
      <c r="I46" s="127"/>
      <c r="J46" s="267">
        <f t="shared" si="0"/>
        <v>0</v>
      </c>
      <c r="K46" s="216"/>
    </row>
    <row r="47" spans="3:11" ht="12.75">
      <c r="C47" s="228" t="str">
        <f>Translations!$B$391</f>
        <v>Norway </v>
      </c>
      <c r="D47" s="227"/>
      <c r="E47" s="127"/>
      <c r="F47" s="127"/>
      <c r="G47" s="127"/>
      <c r="H47" s="127"/>
      <c r="I47" s="127"/>
      <c r="J47" s="267">
        <f t="shared" si="0"/>
        <v>0</v>
      </c>
      <c r="K47" s="216"/>
    </row>
    <row r="48" spans="3:11" ht="12.75">
      <c r="C48" s="226" t="str">
        <f>Translations!$B$392</f>
        <v>Poland</v>
      </c>
      <c r="D48" s="227"/>
      <c r="E48" s="127"/>
      <c r="F48" s="127"/>
      <c r="G48" s="127"/>
      <c r="H48" s="127"/>
      <c r="I48" s="127"/>
      <c r="J48" s="267">
        <f t="shared" si="0"/>
        <v>0</v>
      </c>
      <c r="K48" s="216"/>
    </row>
    <row r="49" spans="3:11" ht="12.75">
      <c r="C49" s="226" t="str">
        <f>Translations!$B$393</f>
        <v>Portugal</v>
      </c>
      <c r="D49" s="227"/>
      <c r="E49" s="127"/>
      <c r="F49" s="127"/>
      <c r="G49" s="127"/>
      <c r="H49" s="127"/>
      <c r="I49" s="127"/>
      <c r="J49" s="267">
        <f t="shared" si="0"/>
        <v>0</v>
      </c>
      <c r="K49" s="216"/>
    </row>
    <row r="50" spans="3:11" ht="12.75">
      <c r="C50" s="226" t="str">
        <f>Translations!$B$394</f>
        <v>Romania</v>
      </c>
      <c r="D50" s="227"/>
      <c r="E50" s="127"/>
      <c r="F50" s="127"/>
      <c r="G50" s="127"/>
      <c r="H50" s="127"/>
      <c r="I50" s="127"/>
      <c r="J50" s="267">
        <f t="shared" si="0"/>
        <v>0</v>
      </c>
      <c r="K50" s="216"/>
    </row>
    <row r="51" spans="3:11" ht="12.75">
      <c r="C51" s="226" t="str">
        <f>Translations!$B$395</f>
        <v>Slovakia</v>
      </c>
      <c r="D51" s="227"/>
      <c r="E51" s="127"/>
      <c r="F51" s="127"/>
      <c r="G51" s="127"/>
      <c r="H51" s="127"/>
      <c r="I51" s="127"/>
      <c r="J51" s="267">
        <f t="shared" si="0"/>
        <v>0</v>
      </c>
      <c r="K51" s="216"/>
    </row>
    <row r="52" spans="3:11" ht="12.75">
      <c r="C52" s="226" t="str">
        <f>Translations!$B$396</f>
        <v>Slovenia</v>
      </c>
      <c r="D52" s="227"/>
      <c r="E52" s="127"/>
      <c r="F52" s="127"/>
      <c r="G52" s="127"/>
      <c r="H52" s="127"/>
      <c r="I52" s="127"/>
      <c r="J52" s="267">
        <f t="shared" si="0"/>
        <v>0</v>
      </c>
      <c r="K52" s="216"/>
    </row>
    <row r="53" spans="3:11" ht="12.75">
      <c r="C53" s="226" t="str">
        <f>Translations!$B$397</f>
        <v>Spain</v>
      </c>
      <c r="D53" s="227"/>
      <c r="E53" s="127"/>
      <c r="F53" s="127"/>
      <c r="G53" s="127"/>
      <c r="H53" s="127"/>
      <c r="I53" s="127"/>
      <c r="J53" s="267">
        <f t="shared" si="0"/>
        <v>0</v>
      </c>
      <c r="K53" s="216"/>
    </row>
    <row r="54" spans="3:11" ht="12.75">
      <c r="C54" s="226" t="str">
        <f>Translations!$B$398</f>
        <v>Sweden</v>
      </c>
      <c r="D54" s="227"/>
      <c r="E54" s="127"/>
      <c r="F54" s="127"/>
      <c r="G54" s="127"/>
      <c r="H54" s="127"/>
      <c r="I54" s="127"/>
      <c r="J54" s="267">
        <f t="shared" si="0"/>
        <v>0</v>
      </c>
      <c r="K54" s="216"/>
    </row>
    <row r="55" spans="3:11" ht="12.75">
      <c r="C55" s="226" t="str">
        <f>Translations!$B$399</f>
        <v>United Kingdom</v>
      </c>
      <c r="D55" s="227"/>
      <c r="E55" s="127"/>
      <c r="F55" s="127"/>
      <c r="G55" s="127"/>
      <c r="H55" s="127"/>
      <c r="I55" s="127"/>
      <c r="J55" s="267">
        <f t="shared" si="0"/>
        <v>0</v>
      </c>
      <c r="K55" s="216"/>
    </row>
    <row r="56" spans="3:11" ht="12.75">
      <c r="C56" s="229" t="str">
        <f>Translations!$B$994</f>
        <v>Sum of domestic flights:</v>
      </c>
      <c r="D56" s="229"/>
      <c r="E56" s="267">
        <f>SUM(E25:E55)</f>
        <v>0</v>
      </c>
      <c r="F56" s="267">
        <f>SUM(F25:F55)</f>
        <v>0</v>
      </c>
      <c r="G56" s="267">
        <f>SUM(G25:G55)</f>
        <v>0</v>
      </c>
      <c r="H56" s="267">
        <f>SUM(H25:H55)</f>
        <v>0</v>
      </c>
      <c r="I56" s="267">
        <f>SUM(I25:I55)</f>
        <v>0</v>
      </c>
      <c r="J56" s="267">
        <f t="shared" si="0"/>
        <v>0</v>
      </c>
      <c r="K56" s="216"/>
    </row>
    <row r="58" spans="2:10" ht="25.5" customHeight="1">
      <c r="B58" s="212" t="s">
        <v>285</v>
      </c>
      <c r="C58" s="613" t="str">
        <f>Translations!$B$995</f>
        <v>Aggregated CO2 emissions from all flights departing from each Member State to another Member State:</v>
      </c>
      <c r="D58" s="614"/>
      <c r="E58" s="614"/>
      <c r="F58" s="614"/>
      <c r="G58" s="614"/>
      <c r="H58" s="614"/>
      <c r="I58" s="614"/>
      <c r="J58" s="614"/>
    </row>
    <row r="59" spans="3:10" ht="17.25" customHeight="1">
      <c r="C59" s="223" t="str">
        <f>Translations!$B$992</f>
        <v>Please complete the following table with the appropriate data for the reporting year.</v>
      </c>
      <c r="D59" s="223"/>
      <c r="E59" s="223"/>
      <c r="F59" s="223"/>
      <c r="G59" s="223"/>
      <c r="H59" s="223"/>
      <c r="I59" s="223"/>
      <c r="J59" s="223"/>
    </row>
    <row r="60" spans="3:11" ht="12.75">
      <c r="C60" s="224"/>
      <c r="D60" s="225"/>
      <c r="E60" s="605" t="str">
        <f>Translations!$B$979</f>
        <v>Emissions from each Fuel [t CO2]</v>
      </c>
      <c r="F60" s="606"/>
      <c r="G60" s="606"/>
      <c r="H60" s="606"/>
      <c r="I60" s="606"/>
      <c r="J60" s="215" t="str">
        <f>Translations!$B$980</f>
        <v>TOTAL [t CO2]</v>
      </c>
      <c r="K60" s="216"/>
    </row>
    <row r="61" spans="3:11" ht="33.75">
      <c r="C61" s="230" t="str">
        <f>Translations!$B$996</f>
        <v>Member State of departure</v>
      </c>
      <c r="D61" s="230" t="str">
        <f>Translations!$B$997</f>
        <v>State of arrival</v>
      </c>
      <c r="E61" s="219" t="str">
        <f>Translations!$B$981</f>
        <v>Jet kerosene (jet A1 or 
jet A)</v>
      </c>
      <c r="F61" s="219" t="str">
        <f>Translations!$B$274</f>
        <v>Jet gasoline (Jet B)</v>
      </c>
      <c r="G61" s="219" t="str">
        <f>Translations!$B$275</f>
        <v>Aviation gasoline (AvGas)</v>
      </c>
      <c r="H61" s="220" t="str">
        <f>Translations!$B$982</f>
        <v>Alternative fuel 1</v>
      </c>
      <c r="I61" s="220" t="str">
        <f>Translations!$B$983</f>
        <v>&lt;add more fuels before this column&gt;</v>
      </c>
      <c r="J61" s="221"/>
      <c r="K61" s="216"/>
    </row>
    <row r="62" spans="3:11" ht="12.75">
      <c r="C62" s="126"/>
      <c r="D62" s="126"/>
      <c r="E62" s="125"/>
      <c r="F62" s="125"/>
      <c r="G62" s="125"/>
      <c r="H62" s="125"/>
      <c r="I62" s="125"/>
      <c r="J62" s="262">
        <f aca="true" t="shared" si="1" ref="J62:J86">SUM(E62:I62)</f>
        <v>0</v>
      </c>
      <c r="K62" s="216"/>
    </row>
    <row r="63" spans="3:11" ht="12.75">
      <c r="C63" s="126"/>
      <c r="D63" s="126"/>
      <c r="E63" s="125"/>
      <c r="F63" s="125"/>
      <c r="G63" s="125"/>
      <c r="H63" s="125"/>
      <c r="I63" s="125"/>
      <c r="J63" s="262">
        <f t="shared" si="1"/>
        <v>0</v>
      </c>
      <c r="K63" s="216"/>
    </row>
    <row r="64" spans="3:11" ht="12.75">
      <c r="C64" s="126"/>
      <c r="D64" s="126"/>
      <c r="E64" s="125"/>
      <c r="F64" s="125"/>
      <c r="G64" s="125"/>
      <c r="H64" s="125"/>
      <c r="I64" s="125"/>
      <c r="J64" s="262">
        <f t="shared" si="1"/>
        <v>0</v>
      </c>
      <c r="K64" s="216"/>
    </row>
    <row r="65" spans="3:11" ht="12.75">
      <c r="C65" s="126"/>
      <c r="D65" s="126"/>
      <c r="E65" s="125"/>
      <c r="F65" s="125"/>
      <c r="G65" s="125"/>
      <c r="H65" s="125"/>
      <c r="I65" s="125"/>
      <c r="J65" s="262">
        <f t="shared" si="1"/>
        <v>0</v>
      </c>
      <c r="K65" s="216"/>
    </row>
    <row r="66" spans="3:11" ht="12.75">
      <c r="C66" s="126"/>
      <c r="D66" s="126"/>
      <c r="E66" s="125"/>
      <c r="F66" s="125"/>
      <c r="G66" s="125"/>
      <c r="H66" s="125"/>
      <c r="I66" s="125"/>
      <c r="J66" s="262">
        <f t="shared" si="1"/>
        <v>0</v>
      </c>
      <c r="K66" s="216"/>
    </row>
    <row r="67" spans="3:11" ht="12.75">
      <c r="C67" s="126"/>
      <c r="D67" s="126"/>
      <c r="E67" s="125"/>
      <c r="F67" s="125"/>
      <c r="G67" s="125"/>
      <c r="H67" s="125"/>
      <c r="I67" s="125"/>
      <c r="J67" s="262">
        <f t="shared" si="1"/>
        <v>0</v>
      </c>
      <c r="K67" s="216"/>
    </row>
    <row r="68" spans="3:11" ht="12.75">
      <c r="C68" s="126"/>
      <c r="D68" s="126"/>
      <c r="E68" s="125"/>
      <c r="F68" s="125"/>
      <c r="G68" s="125"/>
      <c r="H68" s="125"/>
      <c r="I68" s="125"/>
      <c r="J68" s="262">
        <f t="shared" si="1"/>
        <v>0</v>
      </c>
      <c r="K68" s="216"/>
    </row>
    <row r="69" spans="3:11" ht="12.75">
      <c r="C69" s="126"/>
      <c r="D69" s="126"/>
      <c r="E69" s="125"/>
      <c r="F69" s="125"/>
      <c r="G69" s="125"/>
      <c r="H69" s="125"/>
      <c r="I69" s="125"/>
      <c r="J69" s="262">
        <f t="shared" si="1"/>
        <v>0</v>
      </c>
      <c r="K69" s="216"/>
    </row>
    <row r="70" spans="3:11" ht="12.75">
      <c r="C70" s="126"/>
      <c r="D70" s="126"/>
      <c r="E70" s="125"/>
      <c r="F70" s="125"/>
      <c r="G70" s="125"/>
      <c r="H70" s="125"/>
      <c r="I70" s="125"/>
      <c r="J70" s="262">
        <f t="shared" si="1"/>
        <v>0</v>
      </c>
      <c r="K70" s="216"/>
    </row>
    <row r="71" spans="3:11" ht="12.75">
      <c r="C71" s="126"/>
      <c r="D71" s="126"/>
      <c r="E71" s="125"/>
      <c r="F71" s="125"/>
      <c r="G71" s="125"/>
      <c r="H71" s="125"/>
      <c r="I71" s="125"/>
      <c r="J71" s="262">
        <f t="shared" si="1"/>
        <v>0</v>
      </c>
      <c r="K71" s="216"/>
    </row>
    <row r="72" spans="3:11" ht="12.75">
      <c r="C72" s="126"/>
      <c r="D72" s="126"/>
      <c r="E72" s="125"/>
      <c r="F72" s="125"/>
      <c r="G72" s="125"/>
      <c r="H72" s="125"/>
      <c r="I72" s="125"/>
      <c r="J72" s="262">
        <f t="shared" si="1"/>
        <v>0</v>
      </c>
      <c r="K72" s="216"/>
    </row>
    <row r="73" spans="3:11" ht="12.75">
      <c r="C73" s="126"/>
      <c r="D73" s="126"/>
      <c r="E73" s="125"/>
      <c r="F73" s="125"/>
      <c r="G73" s="125"/>
      <c r="H73" s="125"/>
      <c r="I73" s="125"/>
      <c r="J73" s="262">
        <f t="shared" si="1"/>
        <v>0</v>
      </c>
      <c r="K73" s="216"/>
    </row>
    <row r="74" spans="3:11" ht="12.75">
      <c r="C74" s="126"/>
      <c r="D74" s="126"/>
      <c r="E74" s="125"/>
      <c r="F74" s="125"/>
      <c r="G74" s="125"/>
      <c r="H74" s="125"/>
      <c r="I74" s="125"/>
      <c r="J74" s="262">
        <f t="shared" si="1"/>
        <v>0</v>
      </c>
      <c r="K74" s="216"/>
    </row>
    <row r="75" spans="3:11" ht="12.75">
      <c r="C75" s="126"/>
      <c r="D75" s="126"/>
      <c r="E75" s="125"/>
      <c r="F75" s="125"/>
      <c r="G75" s="125"/>
      <c r="H75" s="125"/>
      <c r="I75" s="125"/>
      <c r="J75" s="262">
        <f t="shared" si="1"/>
        <v>0</v>
      </c>
      <c r="K75" s="216"/>
    </row>
    <row r="76" spans="3:11" ht="12.75">
      <c r="C76" s="126"/>
      <c r="D76" s="126"/>
      <c r="E76" s="125"/>
      <c r="F76" s="125"/>
      <c r="G76" s="125"/>
      <c r="H76" s="125"/>
      <c r="I76" s="125"/>
      <c r="J76" s="262">
        <f t="shared" si="1"/>
        <v>0</v>
      </c>
      <c r="K76" s="216"/>
    </row>
    <row r="77" spans="3:11" ht="12.75">
      <c r="C77" s="126"/>
      <c r="D77" s="126"/>
      <c r="E77" s="125"/>
      <c r="F77" s="125"/>
      <c r="G77" s="125"/>
      <c r="H77" s="125"/>
      <c r="I77" s="125"/>
      <c r="J77" s="262">
        <f t="shared" si="1"/>
        <v>0</v>
      </c>
      <c r="K77" s="216"/>
    </row>
    <row r="78" spans="3:11" ht="12.75">
      <c r="C78" s="126"/>
      <c r="D78" s="126"/>
      <c r="E78" s="125"/>
      <c r="F78" s="125"/>
      <c r="G78" s="125"/>
      <c r="H78" s="125"/>
      <c r="I78" s="125"/>
      <c r="J78" s="262">
        <f t="shared" si="1"/>
        <v>0</v>
      </c>
      <c r="K78" s="216"/>
    </row>
    <row r="79" spans="3:11" ht="12.75">
      <c r="C79" s="126"/>
      <c r="D79" s="126"/>
      <c r="E79" s="125"/>
      <c r="F79" s="125"/>
      <c r="G79" s="125"/>
      <c r="H79" s="125"/>
      <c r="I79" s="125"/>
      <c r="J79" s="262">
        <f t="shared" si="1"/>
        <v>0</v>
      </c>
      <c r="K79" s="216"/>
    </row>
    <row r="80" spans="3:11" ht="12.75">
      <c r="C80" s="126"/>
      <c r="D80" s="126"/>
      <c r="E80" s="125"/>
      <c r="F80" s="125"/>
      <c r="G80" s="125"/>
      <c r="H80" s="125"/>
      <c r="I80" s="125"/>
      <c r="J80" s="262">
        <f t="shared" si="1"/>
        <v>0</v>
      </c>
      <c r="K80" s="216"/>
    </row>
    <row r="81" spans="3:11" ht="12.75">
      <c r="C81" s="126"/>
      <c r="D81" s="126"/>
      <c r="E81" s="125"/>
      <c r="F81" s="125"/>
      <c r="G81" s="125"/>
      <c r="H81" s="125"/>
      <c r="I81" s="125"/>
      <c r="J81" s="262">
        <f t="shared" si="1"/>
        <v>0</v>
      </c>
      <c r="K81" s="216"/>
    </row>
    <row r="82" spans="3:11" ht="12.75">
      <c r="C82" s="126"/>
      <c r="D82" s="126"/>
      <c r="E82" s="125"/>
      <c r="F82" s="125"/>
      <c r="G82" s="125"/>
      <c r="H82" s="125"/>
      <c r="I82" s="125"/>
      <c r="J82" s="262">
        <f t="shared" si="1"/>
        <v>0</v>
      </c>
      <c r="K82" s="216"/>
    </row>
    <row r="83" spans="3:11" ht="12.75">
      <c r="C83" s="126"/>
      <c r="D83" s="126"/>
      <c r="E83" s="125"/>
      <c r="F83" s="125"/>
      <c r="G83" s="125"/>
      <c r="H83" s="125"/>
      <c r="I83" s="125"/>
      <c r="J83" s="262">
        <f t="shared" si="1"/>
        <v>0</v>
      </c>
      <c r="K83" s="216"/>
    </row>
    <row r="84" spans="3:11" ht="12.75">
      <c r="C84" s="126"/>
      <c r="D84" s="126"/>
      <c r="E84" s="125"/>
      <c r="F84" s="125"/>
      <c r="G84" s="125"/>
      <c r="H84" s="125"/>
      <c r="I84" s="125"/>
      <c r="J84" s="262">
        <f t="shared" si="1"/>
        <v>0</v>
      </c>
      <c r="K84" s="216"/>
    </row>
    <row r="85" spans="3:11" ht="12.75">
      <c r="C85" s="126"/>
      <c r="D85" s="126"/>
      <c r="E85" s="125"/>
      <c r="F85" s="125"/>
      <c r="G85" s="125"/>
      <c r="H85" s="125"/>
      <c r="I85" s="125"/>
      <c r="J85" s="262">
        <f t="shared" si="1"/>
        <v>0</v>
      </c>
      <c r="K85" s="216"/>
    </row>
    <row r="86" spans="3:11" ht="12.75">
      <c r="C86" s="126"/>
      <c r="D86" s="126"/>
      <c r="E86" s="125"/>
      <c r="F86" s="125"/>
      <c r="G86" s="125"/>
      <c r="H86" s="125"/>
      <c r="I86" s="125"/>
      <c r="J86" s="262">
        <f t="shared" si="1"/>
        <v>0</v>
      </c>
      <c r="K86" s="216"/>
    </row>
    <row r="87" spans="3:11" ht="12.75">
      <c r="C87" s="231" t="str">
        <f>Translations!$B$998</f>
        <v>&lt; Please add additional rows above this row, if needed &gt;</v>
      </c>
      <c r="D87" s="232"/>
      <c r="E87" s="233"/>
      <c r="F87" s="233"/>
      <c r="G87" s="233"/>
      <c r="H87" s="233"/>
      <c r="I87" s="234"/>
      <c r="J87" s="268"/>
      <c r="K87" s="216"/>
    </row>
    <row r="88" spans="3:10" ht="51" customHeight="1">
      <c r="C88" s="603" t="str">
        <f>Translations!$B$995</f>
        <v>Aggregated CO2 emissions from all flights departing from each Member State to another Member State:</v>
      </c>
      <c r="D88" s="604"/>
      <c r="E88" s="262">
        <f>SUM(E62:E87)</f>
        <v>0</v>
      </c>
      <c r="F88" s="262">
        <f>SUM(F62:F87)</f>
        <v>0</v>
      </c>
      <c r="G88" s="262">
        <f>SUM(G62:G87)</f>
        <v>0</v>
      </c>
      <c r="H88" s="262">
        <f>SUM(H62:H87)</f>
        <v>0</v>
      </c>
      <c r="I88" s="262">
        <f>SUM(I62:I87)</f>
        <v>0</v>
      </c>
      <c r="J88" s="262">
        <f>SUM(E88:I88)</f>
        <v>0</v>
      </c>
    </row>
    <row r="89" spans="3:10" s="235" customFormat="1" ht="12.75">
      <c r="C89" s="236"/>
      <c r="D89" s="236"/>
      <c r="E89" s="236"/>
      <c r="F89" s="236"/>
      <c r="G89" s="236"/>
      <c r="H89" s="236"/>
      <c r="I89" s="236"/>
      <c r="J89" s="237"/>
    </row>
    <row r="90" spans="1:10" ht="12.75" customHeight="1" hidden="1">
      <c r="A90" s="439"/>
      <c r="B90" s="212" t="s">
        <v>251</v>
      </c>
      <c r="C90" s="601" t="str">
        <f>Translations!$B$999</f>
        <v>Aggregated CO2 emissions from all flights arriving at each Member State from a third country:</v>
      </c>
      <c r="D90" s="589"/>
      <c r="E90" s="589"/>
      <c r="F90" s="589"/>
      <c r="G90" s="589"/>
      <c r="H90" s="589"/>
      <c r="I90" s="589"/>
      <c r="J90" s="589"/>
    </row>
    <row r="91" spans="1:10" ht="17.25" customHeight="1" hidden="1">
      <c r="A91" s="439"/>
      <c r="C91" s="223" t="str">
        <f>Translations!$B$992</f>
        <v>Please complete the following table with the appropriate data for the reporting year.</v>
      </c>
      <c r="D91" s="223"/>
      <c r="E91" s="223"/>
      <c r="F91" s="223"/>
      <c r="G91" s="223"/>
      <c r="H91" s="223"/>
      <c r="I91" s="223"/>
      <c r="J91" s="223"/>
    </row>
    <row r="92" spans="1:11" ht="12.75" hidden="1">
      <c r="A92" s="439"/>
      <c r="C92" s="224"/>
      <c r="D92" s="225"/>
      <c r="E92" s="605" t="str">
        <f>Translations!$B$979</f>
        <v>Emissions from each Fuel [t CO2]</v>
      </c>
      <c r="F92" s="606"/>
      <c r="G92" s="606"/>
      <c r="H92" s="606"/>
      <c r="I92" s="606"/>
      <c r="J92" s="215" t="str">
        <f>Translations!$B$980</f>
        <v>TOTAL [t CO2]</v>
      </c>
      <c r="K92" s="216"/>
    </row>
    <row r="93" spans="1:11" ht="33.75" hidden="1">
      <c r="A93" s="439"/>
      <c r="C93" s="230" t="str">
        <f>Translations!$B$1000</f>
        <v>State of departure</v>
      </c>
      <c r="D93" s="230" t="str">
        <f>Translations!$B$1001</f>
        <v>Member State of arrival</v>
      </c>
      <c r="E93" s="219" t="str">
        <f>Translations!$B$981</f>
        <v>Jet kerosene (jet A1 or 
jet A)</v>
      </c>
      <c r="F93" s="219" t="str">
        <f>Translations!$B$274</f>
        <v>Jet gasoline (Jet B)</v>
      </c>
      <c r="G93" s="219" t="str">
        <f>Translations!$B$275</f>
        <v>Aviation gasoline (AvGas)</v>
      </c>
      <c r="H93" s="220" t="str">
        <f>Translations!$B$982</f>
        <v>Alternative fuel 1</v>
      </c>
      <c r="I93" s="220" t="str">
        <f>Translations!$B$983</f>
        <v>&lt;add more fuels before this column&gt;</v>
      </c>
      <c r="J93" s="221"/>
      <c r="K93" s="216"/>
    </row>
    <row r="94" spans="1:11" ht="12.75" hidden="1">
      <c r="A94" s="439"/>
      <c r="C94" s="126"/>
      <c r="D94" s="126"/>
      <c r="E94" s="125"/>
      <c r="F94" s="125"/>
      <c r="G94" s="125"/>
      <c r="H94" s="125"/>
      <c r="I94" s="125"/>
      <c r="J94" s="262">
        <f aca="true" t="shared" si="2" ref="J94:J118">SUM(E94:I94)</f>
        <v>0</v>
      </c>
      <c r="K94" s="216"/>
    </row>
    <row r="95" spans="1:11" ht="12.75" hidden="1">
      <c r="A95" s="439"/>
      <c r="C95" s="126"/>
      <c r="D95" s="126"/>
      <c r="E95" s="125"/>
      <c r="F95" s="125"/>
      <c r="G95" s="125"/>
      <c r="H95" s="125"/>
      <c r="I95" s="125"/>
      <c r="J95" s="262">
        <f t="shared" si="2"/>
        <v>0</v>
      </c>
      <c r="K95" s="216"/>
    </row>
    <row r="96" spans="1:11" ht="12.75" hidden="1">
      <c r="A96" s="439"/>
      <c r="C96" s="126"/>
      <c r="D96" s="126"/>
      <c r="E96" s="125"/>
      <c r="F96" s="125"/>
      <c r="G96" s="125"/>
      <c r="H96" s="125"/>
      <c r="I96" s="125"/>
      <c r="J96" s="262">
        <f t="shared" si="2"/>
        <v>0</v>
      </c>
      <c r="K96" s="216"/>
    </row>
    <row r="97" spans="1:11" ht="12.75" hidden="1">
      <c r="A97" s="439"/>
      <c r="C97" s="126"/>
      <c r="D97" s="126"/>
      <c r="E97" s="125"/>
      <c r="F97" s="125"/>
      <c r="G97" s="125"/>
      <c r="H97" s="125"/>
      <c r="I97" s="125"/>
      <c r="J97" s="262">
        <f t="shared" si="2"/>
        <v>0</v>
      </c>
      <c r="K97" s="216"/>
    </row>
    <row r="98" spans="1:11" ht="12.75" hidden="1">
      <c r="A98" s="439"/>
      <c r="C98" s="126"/>
      <c r="D98" s="126"/>
      <c r="E98" s="125"/>
      <c r="F98" s="125"/>
      <c r="G98" s="125"/>
      <c r="H98" s="125"/>
      <c r="I98" s="125"/>
      <c r="J98" s="262">
        <f t="shared" si="2"/>
        <v>0</v>
      </c>
      <c r="K98" s="216"/>
    </row>
    <row r="99" spans="1:11" ht="12.75" hidden="1">
      <c r="A99" s="439"/>
      <c r="C99" s="126"/>
      <c r="D99" s="126"/>
      <c r="E99" s="125"/>
      <c r="F99" s="125"/>
      <c r="G99" s="125"/>
      <c r="H99" s="125"/>
      <c r="I99" s="125"/>
      <c r="J99" s="262">
        <f t="shared" si="2"/>
        <v>0</v>
      </c>
      <c r="K99" s="216"/>
    </row>
    <row r="100" spans="1:11" ht="12.75" hidden="1">
      <c r="A100" s="439"/>
      <c r="C100" s="126"/>
      <c r="D100" s="126"/>
      <c r="E100" s="125"/>
      <c r="F100" s="125"/>
      <c r="G100" s="125"/>
      <c r="H100" s="125"/>
      <c r="I100" s="125"/>
      <c r="J100" s="262">
        <f t="shared" si="2"/>
        <v>0</v>
      </c>
      <c r="K100" s="216"/>
    </row>
    <row r="101" spans="1:11" ht="12.75" hidden="1">
      <c r="A101" s="439"/>
      <c r="C101" s="126"/>
      <c r="D101" s="126"/>
      <c r="E101" s="125"/>
      <c r="F101" s="125"/>
      <c r="G101" s="125"/>
      <c r="H101" s="125"/>
      <c r="I101" s="125"/>
      <c r="J101" s="262">
        <f t="shared" si="2"/>
        <v>0</v>
      </c>
      <c r="K101" s="216"/>
    </row>
    <row r="102" spans="1:11" ht="12.75" hidden="1">
      <c r="A102" s="439"/>
      <c r="C102" s="126"/>
      <c r="D102" s="126"/>
      <c r="E102" s="125"/>
      <c r="F102" s="125"/>
      <c r="G102" s="125"/>
      <c r="H102" s="125"/>
      <c r="I102" s="125"/>
      <c r="J102" s="262">
        <f t="shared" si="2"/>
        <v>0</v>
      </c>
      <c r="K102" s="216"/>
    </row>
    <row r="103" spans="1:11" ht="12.75" hidden="1">
      <c r="A103" s="439"/>
      <c r="C103" s="126"/>
      <c r="D103" s="126"/>
      <c r="E103" s="125"/>
      <c r="F103" s="125"/>
      <c r="G103" s="125"/>
      <c r="H103" s="125"/>
      <c r="I103" s="125"/>
      <c r="J103" s="262">
        <f t="shared" si="2"/>
        <v>0</v>
      </c>
      <c r="K103" s="216"/>
    </row>
    <row r="104" spans="1:11" ht="12.75" hidden="1">
      <c r="A104" s="439"/>
      <c r="C104" s="126"/>
      <c r="D104" s="126"/>
      <c r="E104" s="125"/>
      <c r="F104" s="125"/>
      <c r="G104" s="125"/>
      <c r="H104" s="125"/>
      <c r="I104" s="125"/>
      <c r="J104" s="262">
        <f t="shared" si="2"/>
        <v>0</v>
      </c>
      <c r="K104" s="216"/>
    </row>
    <row r="105" spans="1:11" ht="12.75" hidden="1">
      <c r="A105" s="439"/>
      <c r="C105" s="126"/>
      <c r="D105" s="126"/>
      <c r="E105" s="125"/>
      <c r="F105" s="125"/>
      <c r="G105" s="125"/>
      <c r="H105" s="125"/>
      <c r="I105" s="125"/>
      <c r="J105" s="262">
        <f t="shared" si="2"/>
        <v>0</v>
      </c>
      <c r="K105" s="216"/>
    </row>
    <row r="106" spans="1:11" ht="12.75" hidden="1">
      <c r="A106" s="439"/>
      <c r="C106" s="126"/>
      <c r="D106" s="126"/>
      <c r="E106" s="125"/>
      <c r="F106" s="125"/>
      <c r="G106" s="125"/>
      <c r="H106" s="125"/>
      <c r="I106" s="125"/>
      <c r="J106" s="262">
        <f t="shared" si="2"/>
        <v>0</v>
      </c>
      <c r="K106" s="216"/>
    </row>
    <row r="107" spans="1:11" ht="12.75" hidden="1">
      <c r="A107" s="439"/>
      <c r="C107" s="126"/>
      <c r="D107" s="126"/>
      <c r="E107" s="125"/>
      <c r="F107" s="125"/>
      <c r="G107" s="125"/>
      <c r="H107" s="125"/>
      <c r="I107" s="125"/>
      <c r="J107" s="262">
        <f t="shared" si="2"/>
        <v>0</v>
      </c>
      <c r="K107" s="216"/>
    </row>
    <row r="108" spans="1:11" ht="12.75" hidden="1">
      <c r="A108" s="439"/>
      <c r="C108" s="126"/>
      <c r="D108" s="126"/>
      <c r="E108" s="125"/>
      <c r="F108" s="125"/>
      <c r="G108" s="125"/>
      <c r="H108" s="125"/>
      <c r="I108" s="125"/>
      <c r="J108" s="262">
        <f t="shared" si="2"/>
        <v>0</v>
      </c>
      <c r="K108" s="216"/>
    </row>
    <row r="109" spans="1:11" ht="12.75" hidden="1">
      <c r="A109" s="439"/>
      <c r="C109" s="126"/>
      <c r="D109" s="126"/>
      <c r="E109" s="125"/>
      <c r="F109" s="125"/>
      <c r="G109" s="125"/>
      <c r="H109" s="125"/>
      <c r="I109" s="125"/>
      <c r="J109" s="262">
        <f t="shared" si="2"/>
        <v>0</v>
      </c>
      <c r="K109" s="216"/>
    </row>
    <row r="110" spans="1:11" ht="12.75" hidden="1">
      <c r="A110" s="439"/>
      <c r="C110" s="126"/>
      <c r="D110" s="126"/>
      <c r="E110" s="125"/>
      <c r="F110" s="125"/>
      <c r="G110" s="125"/>
      <c r="H110" s="125"/>
      <c r="I110" s="125"/>
      <c r="J110" s="262">
        <f t="shared" si="2"/>
        <v>0</v>
      </c>
      <c r="K110" s="216"/>
    </row>
    <row r="111" spans="1:11" ht="12.75" hidden="1">
      <c r="A111" s="439"/>
      <c r="C111" s="126"/>
      <c r="D111" s="126"/>
      <c r="E111" s="125"/>
      <c r="F111" s="125"/>
      <c r="G111" s="125"/>
      <c r="H111" s="125"/>
      <c r="I111" s="125"/>
      <c r="J111" s="262">
        <f t="shared" si="2"/>
        <v>0</v>
      </c>
      <c r="K111" s="216"/>
    </row>
    <row r="112" spans="1:11" ht="12.75" hidden="1">
      <c r="A112" s="439"/>
      <c r="C112" s="126"/>
      <c r="D112" s="126"/>
      <c r="E112" s="125"/>
      <c r="F112" s="125"/>
      <c r="G112" s="125"/>
      <c r="H112" s="125"/>
      <c r="I112" s="125"/>
      <c r="J112" s="262">
        <f t="shared" si="2"/>
        <v>0</v>
      </c>
      <c r="K112" s="216"/>
    </row>
    <row r="113" spans="1:11" ht="12.75" hidden="1">
      <c r="A113" s="439"/>
      <c r="C113" s="126"/>
      <c r="D113" s="126"/>
      <c r="E113" s="125"/>
      <c r="F113" s="125"/>
      <c r="G113" s="125"/>
      <c r="H113" s="125"/>
      <c r="I113" s="125"/>
      <c r="J113" s="262">
        <f t="shared" si="2"/>
        <v>0</v>
      </c>
      <c r="K113" s="216"/>
    </row>
    <row r="114" spans="1:11" ht="12.75" hidden="1">
      <c r="A114" s="439"/>
      <c r="C114" s="126"/>
      <c r="D114" s="126"/>
      <c r="E114" s="125"/>
      <c r="F114" s="125"/>
      <c r="G114" s="125"/>
      <c r="H114" s="125"/>
      <c r="I114" s="125"/>
      <c r="J114" s="262">
        <f t="shared" si="2"/>
        <v>0</v>
      </c>
      <c r="K114" s="216"/>
    </row>
    <row r="115" spans="1:11" ht="12.75" hidden="1">
      <c r="A115" s="439"/>
      <c r="C115" s="126"/>
      <c r="D115" s="126"/>
      <c r="E115" s="125"/>
      <c r="F115" s="125"/>
      <c r="G115" s="125"/>
      <c r="H115" s="125"/>
      <c r="I115" s="125"/>
      <c r="J115" s="262">
        <f t="shared" si="2"/>
        <v>0</v>
      </c>
      <c r="K115" s="216"/>
    </row>
    <row r="116" spans="1:11" ht="12.75" hidden="1">
      <c r="A116" s="439"/>
      <c r="C116" s="126"/>
      <c r="D116" s="126"/>
      <c r="E116" s="125"/>
      <c r="F116" s="125"/>
      <c r="G116" s="125"/>
      <c r="H116" s="125"/>
      <c r="I116" s="125"/>
      <c r="J116" s="262">
        <f t="shared" si="2"/>
        <v>0</v>
      </c>
      <c r="K116" s="216"/>
    </row>
    <row r="117" spans="1:11" ht="12.75" hidden="1">
      <c r="A117" s="439"/>
      <c r="C117" s="126"/>
      <c r="D117" s="126"/>
      <c r="E117" s="125"/>
      <c r="F117" s="125"/>
      <c r="G117" s="125"/>
      <c r="H117" s="125"/>
      <c r="I117" s="125"/>
      <c r="J117" s="262">
        <f t="shared" si="2"/>
        <v>0</v>
      </c>
      <c r="K117" s="216"/>
    </row>
    <row r="118" spans="1:11" ht="12.75" hidden="1">
      <c r="A118" s="439"/>
      <c r="C118" s="126"/>
      <c r="D118" s="126"/>
      <c r="E118" s="125"/>
      <c r="F118" s="125"/>
      <c r="G118" s="125"/>
      <c r="H118" s="125"/>
      <c r="I118" s="125"/>
      <c r="J118" s="262">
        <f t="shared" si="2"/>
        <v>0</v>
      </c>
      <c r="K118" s="216"/>
    </row>
    <row r="119" spans="1:11" ht="12.75" hidden="1">
      <c r="A119" s="439"/>
      <c r="C119" s="231" t="str">
        <f>Translations!$B$998</f>
        <v>&lt; Please add additional rows above this row, if needed &gt;</v>
      </c>
      <c r="D119" s="232"/>
      <c r="E119" s="233"/>
      <c r="F119" s="233"/>
      <c r="G119" s="233"/>
      <c r="H119" s="233"/>
      <c r="I119" s="234"/>
      <c r="J119" s="268"/>
      <c r="K119" s="216"/>
    </row>
    <row r="120" spans="1:10" ht="38.25" customHeight="1" hidden="1">
      <c r="A120" s="439"/>
      <c r="C120" s="603" t="str">
        <f>Translations!$B$1002</f>
        <v>Aggregated CO2 emissions from all flights arriving at each MS from third countries:</v>
      </c>
      <c r="D120" s="604"/>
      <c r="E120" s="262">
        <f>SUM(E94:E119)</f>
        <v>0</v>
      </c>
      <c r="F120" s="262">
        <f>SUM(F94:F119)</f>
        <v>0</v>
      </c>
      <c r="G120" s="262">
        <f>SUM(G94:G119)</f>
        <v>0</v>
      </c>
      <c r="H120" s="262">
        <f>SUM(H94:H119)</f>
        <v>0</v>
      </c>
      <c r="I120" s="262">
        <f>SUM(I94:I119)</f>
        <v>0</v>
      </c>
      <c r="J120" s="262">
        <f>SUM(E120:I120)</f>
        <v>0</v>
      </c>
    </row>
    <row r="121" spans="3:9" s="235" customFormat="1" ht="12.75">
      <c r="C121" s="238"/>
      <c r="D121" s="238"/>
      <c r="E121" s="238"/>
      <c r="F121" s="238"/>
      <c r="G121" s="238"/>
      <c r="H121" s="238"/>
      <c r="I121" s="238"/>
    </row>
    <row r="122" spans="3:9" s="235" customFormat="1" ht="12.75">
      <c r="C122" s="598" t="s">
        <v>1159</v>
      </c>
      <c r="D122" s="598"/>
      <c r="E122" s="598"/>
      <c r="F122" s="598"/>
      <c r="G122" s="598"/>
      <c r="H122" s="238"/>
      <c r="I122" s="238"/>
    </row>
  </sheetData>
  <sheetProtection sheet="1" objects="1" scenarios="1" formatCells="0" formatColumns="0" formatRows="0"/>
  <mergeCells count="19">
    <mergeCell ref="C6:J6"/>
    <mergeCell ref="C7:J7"/>
    <mergeCell ref="C12:D12"/>
    <mergeCell ref="E60:I60"/>
    <mergeCell ref="C90:J90"/>
    <mergeCell ref="E23:I23"/>
    <mergeCell ref="C24:D24"/>
    <mergeCell ref="C21:J21"/>
    <mergeCell ref="C58:J58"/>
    <mergeCell ref="C13:D13"/>
    <mergeCell ref="C8:J8"/>
    <mergeCell ref="C120:D120"/>
    <mergeCell ref="C88:D88"/>
    <mergeCell ref="E92:I92"/>
    <mergeCell ref="C122:G122"/>
    <mergeCell ref="E10:I10"/>
    <mergeCell ref="C14:D14"/>
    <mergeCell ref="C15:D15"/>
    <mergeCell ref="C16:D16"/>
  </mergeCells>
  <conditionalFormatting sqref="C19:G19">
    <cfRule type="expression" priority="1" dxfId="0" stopIfTrue="1">
      <formula>(ROUND($F$19,0)&lt;&gt;0)</formula>
    </cfRule>
  </conditionalFormatting>
  <dataValidations count="2">
    <dataValidation type="list" allowBlank="1" showInputMessage="1" showErrorMessage="1" sqref="C94:C118">
      <formula1>worldcountries</formula1>
    </dataValidation>
    <dataValidation type="list" allowBlank="1" showInputMessage="1" showErrorMessage="1" sqref="C62:D86 D94:D118">
      <formula1>memberstates</formula1>
    </dataValidation>
  </dataValidations>
  <hyperlinks>
    <hyperlink ref="C122:G122" location="'Aircraft Data'!A1" display="&lt;&lt;&lt; Click here to proceed to section 10 &quot;Aircraft data&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74" r:id="rId2"/>
  <headerFooter alignWithMargins="0">
    <oddFooter>&amp;L&amp;F&amp;C&amp;A&amp;R&amp;P / &amp;N</oddFooter>
  </headerFooter>
  <rowBreaks count="1" manualBreakCount="1">
    <brk id="57" max="9" man="1"/>
  </rowBreaks>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2:L66"/>
  <sheetViews>
    <sheetView showGridLines="0" zoomScalePageLayoutView="0" workbookViewId="0" topLeftCell="A1">
      <selection activeCell="A1" sqref="A1"/>
    </sheetView>
  </sheetViews>
  <sheetFormatPr defaultColWidth="10.7109375" defaultRowHeight="12.75"/>
  <cols>
    <col min="1" max="1" width="3.140625" style="145" customWidth="1"/>
    <col min="2" max="2" width="4.140625" style="145" customWidth="1"/>
    <col min="3" max="6" width="20.7109375" style="145" customWidth="1"/>
    <col min="7" max="8" width="12.7109375" style="145" customWidth="1"/>
    <col min="9" max="12" width="10.7109375" style="158" customWidth="1"/>
    <col min="13" max="16384" width="10.7109375" style="145" customWidth="1"/>
  </cols>
  <sheetData>
    <row r="2" spans="2:8" ht="15.75">
      <c r="B2" s="239">
        <v>9</v>
      </c>
      <c r="C2" s="616" t="str">
        <f>Translations!$B$848</f>
        <v>Aircraft data</v>
      </c>
      <c r="D2" s="616"/>
      <c r="E2" s="616"/>
      <c r="F2" s="616"/>
      <c r="G2" s="616"/>
      <c r="H2" s="616"/>
    </row>
    <row r="4" spans="2:12" s="149" customFormat="1" ht="29.25" customHeight="1">
      <c r="B4" s="163" t="s">
        <v>246</v>
      </c>
      <c r="C4" s="615" t="str">
        <f>Translations!$B$1003</f>
        <v>Provide details for each aircraft used during the year covered by this report for which you are the aircraft operator, and which has been used for activities covered by Annex I of the EU ETS Directive.</v>
      </c>
      <c r="D4" s="615"/>
      <c r="E4" s="615"/>
      <c r="F4" s="615"/>
      <c r="G4" s="615"/>
      <c r="H4" s="615"/>
      <c r="I4" s="102"/>
      <c r="J4" s="102"/>
      <c r="K4" s="102"/>
      <c r="L4" s="102"/>
    </row>
    <row r="5" spans="1:8" s="78" customFormat="1" ht="41.25" customHeight="1">
      <c r="A5" s="81"/>
      <c r="B5" s="89"/>
      <c r="C5" s="619" t="str">
        <f>Translations!$B$1004</f>
        <v>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v>
      </c>
      <c r="D5" s="620"/>
      <c r="E5" s="620"/>
      <c r="F5" s="620"/>
      <c r="G5" s="620"/>
      <c r="H5" s="620"/>
    </row>
    <row r="6" spans="2:8" s="84" customFormat="1" ht="36" customHeight="1">
      <c r="B6" s="240"/>
      <c r="C6" s="621" t="str">
        <f>Translations!$B$1005</f>
        <v>Aircraft type (ICAO aircraft type designator)</v>
      </c>
      <c r="D6" s="621" t="str">
        <f>Translations!$B$1006</f>
        <v>Aircraft subtype (as specified in the monitoring plan, if applicable)</v>
      </c>
      <c r="E6" s="621" t="str">
        <f>Translations!$B$1007</f>
        <v>Aircraft registration number</v>
      </c>
      <c r="F6" s="621" t="str">
        <f>Translations!$B$1008</f>
        <v>Owner of the aircraft (if known)
 In the case of leased-in aircraft, the lessor</v>
      </c>
      <c r="G6" s="617" t="str">
        <f>Translations!$B$1009</f>
        <v>If the aircraft has not belonged to your fleet for the whole reporting year:</v>
      </c>
      <c r="H6" s="618"/>
    </row>
    <row r="7" spans="2:8" s="84" customFormat="1" ht="12.75">
      <c r="B7" s="240"/>
      <c r="C7" s="622"/>
      <c r="D7" s="622"/>
      <c r="E7" s="622"/>
      <c r="F7" s="622"/>
      <c r="G7" s="112" t="str">
        <f>Translations!$B$1010</f>
        <v>Starting date</v>
      </c>
      <c r="H7" s="112" t="str">
        <f>Translations!$B$1011</f>
        <v>End date</v>
      </c>
    </row>
    <row r="8" spans="2:12" s="78" customFormat="1" ht="12.75">
      <c r="B8" s="94"/>
      <c r="C8" s="129"/>
      <c r="D8" s="130"/>
      <c r="E8" s="129"/>
      <c r="F8" s="129"/>
      <c r="G8" s="128"/>
      <c r="H8" s="131"/>
      <c r="I8" s="106"/>
      <c r="J8" s="106"/>
      <c r="K8" s="106"/>
      <c r="L8" s="106"/>
    </row>
    <row r="9" spans="2:12" s="78" customFormat="1" ht="12.75">
      <c r="B9" s="94"/>
      <c r="C9" s="129"/>
      <c r="D9" s="130"/>
      <c r="E9" s="129"/>
      <c r="F9" s="129"/>
      <c r="G9" s="128"/>
      <c r="H9" s="128"/>
      <c r="I9" s="106"/>
      <c r="J9" s="106"/>
      <c r="K9" s="106"/>
      <c r="L9" s="106"/>
    </row>
    <row r="10" spans="2:12" s="78" customFormat="1" ht="12.75">
      <c r="B10" s="94"/>
      <c r="C10" s="129"/>
      <c r="D10" s="130"/>
      <c r="E10" s="129"/>
      <c r="F10" s="129"/>
      <c r="G10" s="128"/>
      <c r="H10" s="128"/>
      <c r="I10" s="106"/>
      <c r="J10" s="106"/>
      <c r="K10" s="106"/>
      <c r="L10" s="106"/>
    </row>
    <row r="11" spans="2:12" s="78" customFormat="1" ht="12.75">
      <c r="B11" s="94"/>
      <c r="C11" s="129"/>
      <c r="D11" s="130"/>
      <c r="E11" s="129"/>
      <c r="F11" s="129"/>
      <c r="G11" s="128"/>
      <c r="H11" s="128"/>
      <c r="I11" s="106"/>
      <c r="J11" s="106"/>
      <c r="K11" s="106"/>
      <c r="L11" s="106"/>
    </row>
    <row r="12" spans="2:12" s="78" customFormat="1" ht="12.75">
      <c r="B12" s="94"/>
      <c r="C12" s="129"/>
      <c r="D12" s="130"/>
      <c r="E12" s="129"/>
      <c r="F12" s="129"/>
      <c r="G12" s="128"/>
      <c r="H12" s="128"/>
      <c r="I12" s="106"/>
      <c r="J12" s="106"/>
      <c r="K12" s="106"/>
      <c r="L12" s="106"/>
    </row>
    <row r="13" spans="2:12" s="78" customFormat="1" ht="12.75">
      <c r="B13" s="94"/>
      <c r="C13" s="129"/>
      <c r="D13" s="130"/>
      <c r="E13" s="129"/>
      <c r="F13" s="129"/>
      <c r="G13" s="128"/>
      <c r="H13" s="128"/>
      <c r="I13" s="106"/>
      <c r="J13" s="106"/>
      <c r="K13" s="106"/>
      <c r="L13" s="106"/>
    </row>
    <row r="14" spans="2:12" s="78" customFormat="1" ht="12.75">
      <c r="B14" s="94"/>
      <c r="C14" s="129"/>
      <c r="D14" s="130"/>
      <c r="E14" s="129"/>
      <c r="F14" s="129"/>
      <c r="G14" s="128"/>
      <c r="H14" s="128"/>
      <c r="I14" s="106"/>
      <c r="J14" s="106"/>
      <c r="K14" s="106"/>
      <c r="L14" s="106"/>
    </row>
    <row r="15" spans="2:12" s="78" customFormat="1" ht="12.75">
      <c r="B15" s="94"/>
      <c r="C15" s="129"/>
      <c r="D15" s="130"/>
      <c r="E15" s="129"/>
      <c r="F15" s="129"/>
      <c r="G15" s="128"/>
      <c r="H15" s="128"/>
      <c r="I15" s="106"/>
      <c r="J15" s="106"/>
      <c r="K15" s="106"/>
      <c r="L15" s="106"/>
    </row>
    <row r="16" spans="2:12" s="78" customFormat="1" ht="12.75">
      <c r="B16" s="94"/>
      <c r="C16" s="129"/>
      <c r="D16" s="130"/>
      <c r="E16" s="129"/>
      <c r="F16" s="129"/>
      <c r="G16" s="128"/>
      <c r="H16" s="128"/>
      <c r="I16" s="106"/>
      <c r="J16" s="106"/>
      <c r="K16" s="106"/>
      <c r="L16" s="106"/>
    </row>
    <row r="17" spans="2:12" s="78" customFormat="1" ht="12.75">
      <c r="B17" s="94"/>
      <c r="C17" s="129"/>
      <c r="D17" s="130"/>
      <c r="E17" s="129"/>
      <c r="F17" s="129"/>
      <c r="G17" s="128"/>
      <c r="H17" s="128"/>
      <c r="I17" s="106"/>
      <c r="J17" s="106"/>
      <c r="K17" s="106"/>
      <c r="L17" s="106"/>
    </row>
    <row r="18" spans="2:12" s="78" customFormat="1" ht="12.75">
      <c r="B18" s="94"/>
      <c r="C18" s="129"/>
      <c r="D18" s="130"/>
      <c r="E18" s="129"/>
      <c r="F18" s="129"/>
      <c r="G18" s="128"/>
      <c r="H18" s="128"/>
      <c r="I18" s="106"/>
      <c r="J18" s="106"/>
      <c r="K18" s="106"/>
      <c r="L18" s="106"/>
    </row>
    <row r="19" spans="2:12" s="78" customFormat="1" ht="12.75">
      <c r="B19" s="94"/>
      <c r="C19" s="129"/>
      <c r="D19" s="130"/>
      <c r="E19" s="129"/>
      <c r="F19" s="129"/>
      <c r="G19" s="128"/>
      <c r="H19" s="131"/>
      <c r="I19" s="106"/>
      <c r="J19" s="106"/>
      <c r="K19" s="106"/>
      <c r="L19" s="106"/>
    </row>
    <row r="20" spans="2:12" s="78" customFormat="1" ht="12.75">
      <c r="B20" s="94"/>
      <c r="C20" s="129"/>
      <c r="D20" s="130"/>
      <c r="E20" s="129"/>
      <c r="F20" s="129"/>
      <c r="G20" s="128"/>
      <c r="H20" s="128"/>
      <c r="I20" s="106"/>
      <c r="J20" s="106"/>
      <c r="K20" s="106"/>
      <c r="L20" s="106"/>
    </row>
    <row r="21" spans="2:12" s="78" customFormat="1" ht="12.75">
      <c r="B21" s="94"/>
      <c r="C21" s="129"/>
      <c r="D21" s="130"/>
      <c r="E21" s="129"/>
      <c r="F21" s="129"/>
      <c r="G21" s="128"/>
      <c r="H21" s="128"/>
      <c r="I21" s="106"/>
      <c r="J21" s="106"/>
      <c r="K21" s="106"/>
      <c r="L21" s="106"/>
    </row>
    <row r="22" spans="2:12" s="78" customFormat="1" ht="12.75">
      <c r="B22" s="94"/>
      <c r="C22" s="129"/>
      <c r="D22" s="130"/>
      <c r="E22" s="129"/>
      <c r="F22" s="129"/>
      <c r="G22" s="128"/>
      <c r="H22" s="128"/>
      <c r="I22" s="106"/>
      <c r="J22" s="106"/>
      <c r="K22" s="106"/>
      <c r="L22" s="106"/>
    </row>
    <row r="23" spans="2:12" s="78" customFormat="1" ht="12.75">
      <c r="B23" s="94"/>
      <c r="C23" s="129"/>
      <c r="D23" s="130"/>
      <c r="E23" s="129"/>
      <c r="F23" s="129"/>
      <c r="G23" s="128"/>
      <c r="H23" s="128"/>
      <c r="I23" s="106"/>
      <c r="J23" s="106"/>
      <c r="K23" s="106"/>
      <c r="L23" s="106"/>
    </row>
    <row r="24" spans="2:12" s="78" customFormat="1" ht="12.75">
      <c r="B24" s="94"/>
      <c r="C24" s="129"/>
      <c r="D24" s="130"/>
      <c r="E24" s="129"/>
      <c r="F24" s="129"/>
      <c r="G24" s="128"/>
      <c r="H24" s="128"/>
      <c r="I24" s="106"/>
      <c r="J24" s="106"/>
      <c r="K24" s="106"/>
      <c r="L24" s="106"/>
    </row>
    <row r="25" spans="2:12" s="78" customFormat="1" ht="12.75">
      <c r="B25" s="94"/>
      <c r="C25" s="129"/>
      <c r="D25" s="130"/>
      <c r="E25" s="129"/>
      <c r="F25" s="129"/>
      <c r="G25" s="128"/>
      <c r="H25" s="128"/>
      <c r="I25" s="106"/>
      <c r="J25" s="106"/>
      <c r="K25" s="106"/>
      <c r="L25" s="106"/>
    </row>
    <row r="26" spans="2:12" s="78" customFormat="1" ht="12.75">
      <c r="B26" s="94"/>
      <c r="C26" s="129"/>
      <c r="D26" s="130"/>
      <c r="E26" s="129"/>
      <c r="F26" s="129"/>
      <c r="G26" s="128"/>
      <c r="H26" s="128"/>
      <c r="I26" s="106"/>
      <c r="J26" s="106"/>
      <c r="K26" s="106"/>
      <c r="L26" s="106"/>
    </row>
    <row r="27" spans="2:12" s="78" customFormat="1" ht="12.75">
      <c r="B27" s="94"/>
      <c r="C27" s="129"/>
      <c r="D27" s="130"/>
      <c r="E27" s="129"/>
      <c r="F27" s="129"/>
      <c r="G27" s="128"/>
      <c r="H27" s="128"/>
      <c r="I27" s="106"/>
      <c r="J27" s="106"/>
      <c r="K27" s="106"/>
      <c r="L27" s="106"/>
    </row>
    <row r="28" spans="2:12" s="78" customFormat="1" ht="12.75">
      <c r="B28" s="94"/>
      <c r="C28" s="129"/>
      <c r="D28" s="130"/>
      <c r="E28" s="129"/>
      <c r="F28" s="129"/>
      <c r="G28" s="128"/>
      <c r="H28" s="128"/>
      <c r="I28" s="106"/>
      <c r="J28" s="106"/>
      <c r="K28" s="106"/>
      <c r="L28" s="106"/>
    </row>
    <row r="29" spans="2:12" s="78" customFormat="1" ht="12.75">
      <c r="B29" s="94"/>
      <c r="C29" s="129"/>
      <c r="D29" s="130"/>
      <c r="E29" s="129"/>
      <c r="F29" s="129"/>
      <c r="G29" s="128"/>
      <c r="H29" s="128"/>
      <c r="I29" s="106"/>
      <c r="J29" s="106"/>
      <c r="K29" s="106"/>
      <c r="L29" s="106"/>
    </row>
    <row r="30" spans="2:12" s="78" customFormat="1" ht="12.75">
      <c r="B30" s="94"/>
      <c r="C30" s="129"/>
      <c r="D30" s="130"/>
      <c r="E30" s="129"/>
      <c r="F30" s="129"/>
      <c r="G30" s="128"/>
      <c r="H30" s="131"/>
      <c r="I30" s="106"/>
      <c r="J30" s="106"/>
      <c r="K30" s="106"/>
      <c r="L30" s="106"/>
    </row>
    <row r="31" spans="2:12" s="78" customFormat="1" ht="12.75">
      <c r="B31" s="94"/>
      <c r="C31" s="129"/>
      <c r="D31" s="130"/>
      <c r="E31" s="129"/>
      <c r="F31" s="129"/>
      <c r="G31" s="128"/>
      <c r="H31" s="128"/>
      <c r="I31" s="106"/>
      <c r="J31" s="106"/>
      <c r="K31" s="106"/>
      <c r="L31" s="106"/>
    </row>
    <row r="32" spans="2:12" s="78" customFormat="1" ht="12.75">
      <c r="B32" s="94"/>
      <c r="C32" s="129"/>
      <c r="D32" s="130"/>
      <c r="E32" s="129"/>
      <c r="F32" s="129"/>
      <c r="G32" s="128"/>
      <c r="H32" s="128"/>
      <c r="I32" s="106"/>
      <c r="J32" s="106"/>
      <c r="K32" s="106"/>
      <c r="L32" s="106"/>
    </row>
    <row r="33" spans="2:12" s="78" customFormat="1" ht="12.75">
      <c r="B33" s="94"/>
      <c r="C33" s="129"/>
      <c r="D33" s="130"/>
      <c r="E33" s="129"/>
      <c r="F33" s="129"/>
      <c r="G33" s="128"/>
      <c r="H33" s="128"/>
      <c r="I33" s="106"/>
      <c r="J33" s="106"/>
      <c r="K33" s="106"/>
      <c r="L33" s="106"/>
    </row>
    <row r="34" spans="2:12" s="78" customFormat="1" ht="12.75">
      <c r="B34" s="94"/>
      <c r="C34" s="129"/>
      <c r="D34" s="130"/>
      <c r="E34" s="129"/>
      <c r="F34" s="129"/>
      <c r="G34" s="128"/>
      <c r="H34" s="128"/>
      <c r="I34" s="106"/>
      <c r="J34" s="106"/>
      <c r="K34" s="106"/>
      <c r="L34" s="106"/>
    </row>
    <row r="35" spans="2:12" s="78" customFormat="1" ht="12.75">
      <c r="B35" s="94"/>
      <c r="C35" s="129"/>
      <c r="D35" s="130"/>
      <c r="E35" s="129"/>
      <c r="F35" s="129"/>
      <c r="G35" s="128"/>
      <c r="H35" s="128"/>
      <c r="I35" s="106"/>
      <c r="J35" s="106"/>
      <c r="K35" s="106"/>
      <c r="L35" s="106"/>
    </row>
    <row r="36" spans="2:12" s="78" customFormat="1" ht="12.75">
      <c r="B36" s="94"/>
      <c r="C36" s="129"/>
      <c r="D36" s="130"/>
      <c r="E36" s="129"/>
      <c r="F36" s="129"/>
      <c r="G36" s="128"/>
      <c r="H36" s="128"/>
      <c r="I36" s="106"/>
      <c r="J36" s="106"/>
      <c r="K36" s="106"/>
      <c r="L36" s="106"/>
    </row>
    <row r="37" spans="2:12" s="78" customFormat="1" ht="12.75">
      <c r="B37" s="94"/>
      <c r="C37" s="129"/>
      <c r="D37" s="130"/>
      <c r="E37" s="129"/>
      <c r="F37" s="129"/>
      <c r="G37" s="128"/>
      <c r="H37" s="128"/>
      <c r="I37" s="106"/>
      <c r="J37" s="106"/>
      <c r="K37" s="106"/>
      <c r="L37" s="106"/>
    </row>
    <row r="38" spans="2:12" s="78" customFormat="1" ht="12.75">
      <c r="B38" s="94"/>
      <c r="C38" s="129"/>
      <c r="D38" s="130"/>
      <c r="E38" s="129"/>
      <c r="F38" s="129"/>
      <c r="G38" s="128"/>
      <c r="H38" s="128"/>
      <c r="I38" s="106"/>
      <c r="J38" s="106"/>
      <c r="K38" s="106"/>
      <c r="L38" s="106"/>
    </row>
    <row r="39" spans="2:12" s="78" customFormat="1" ht="12.75">
      <c r="B39" s="94"/>
      <c r="C39" s="129"/>
      <c r="D39" s="130"/>
      <c r="E39" s="129"/>
      <c r="F39" s="129"/>
      <c r="G39" s="128"/>
      <c r="H39" s="128"/>
      <c r="I39" s="106"/>
      <c r="J39" s="106"/>
      <c r="K39" s="106"/>
      <c r="L39" s="106"/>
    </row>
    <row r="40" spans="2:12" s="78" customFormat="1" ht="12.75">
      <c r="B40" s="94"/>
      <c r="C40" s="129"/>
      <c r="D40" s="130"/>
      <c r="E40" s="129"/>
      <c r="F40" s="129"/>
      <c r="G40" s="128"/>
      <c r="H40" s="128"/>
      <c r="I40" s="106"/>
      <c r="J40" s="106"/>
      <c r="K40" s="106"/>
      <c r="L40" s="106"/>
    </row>
    <row r="41" spans="2:12" s="78" customFormat="1" ht="12.75">
      <c r="B41" s="94"/>
      <c r="C41" s="129"/>
      <c r="D41" s="130"/>
      <c r="E41" s="129"/>
      <c r="F41" s="129"/>
      <c r="G41" s="128"/>
      <c r="H41" s="131"/>
      <c r="I41" s="106"/>
      <c r="J41" s="106"/>
      <c r="K41" s="106"/>
      <c r="L41" s="106"/>
    </row>
    <row r="42" spans="2:12" s="78" customFormat="1" ht="12.75">
      <c r="B42" s="94"/>
      <c r="C42" s="129"/>
      <c r="D42" s="130"/>
      <c r="E42" s="129"/>
      <c r="F42" s="129"/>
      <c r="G42" s="128"/>
      <c r="H42" s="128"/>
      <c r="I42" s="106"/>
      <c r="J42" s="106"/>
      <c r="K42" s="106"/>
      <c r="L42" s="106"/>
    </row>
    <row r="43" spans="2:12" s="78" customFormat="1" ht="12.75">
      <c r="B43" s="94"/>
      <c r="C43" s="129"/>
      <c r="D43" s="130"/>
      <c r="E43" s="129"/>
      <c r="F43" s="129"/>
      <c r="G43" s="128"/>
      <c r="H43" s="128"/>
      <c r="I43" s="106"/>
      <c r="J43" s="106"/>
      <c r="K43" s="106"/>
      <c r="L43" s="106"/>
    </row>
    <row r="44" spans="2:12" s="78" customFormat="1" ht="12.75">
      <c r="B44" s="94"/>
      <c r="C44" s="129"/>
      <c r="D44" s="130"/>
      <c r="E44" s="129"/>
      <c r="F44" s="129"/>
      <c r="G44" s="128"/>
      <c r="H44" s="128"/>
      <c r="I44" s="106"/>
      <c r="J44" s="106"/>
      <c r="K44" s="106"/>
      <c r="L44" s="106"/>
    </row>
    <row r="45" spans="2:12" s="78" customFormat="1" ht="12.75">
      <c r="B45" s="94"/>
      <c r="C45" s="129"/>
      <c r="D45" s="130"/>
      <c r="E45" s="129"/>
      <c r="F45" s="129"/>
      <c r="G45" s="128"/>
      <c r="H45" s="128"/>
      <c r="I45" s="106"/>
      <c r="J45" s="106"/>
      <c r="K45" s="106"/>
      <c r="L45" s="106"/>
    </row>
    <row r="46" spans="2:12" s="78" customFormat="1" ht="12.75">
      <c r="B46" s="94"/>
      <c r="C46" s="129"/>
      <c r="D46" s="130"/>
      <c r="E46" s="129"/>
      <c r="F46" s="129"/>
      <c r="G46" s="128"/>
      <c r="H46" s="128"/>
      <c r="I46" s="106"/>
      <c r="J46" s="106"/>
      <c r="K46" s="106"/>
      <c r="L46" s="106"/>
    </row>
    <row r="47" spans="2:12" s="78" customFormat="1" ht="12.75">
      <c r="B47" s="94"/>
      <c r="C47" s="129"/>
      <c r="D47" s="130"/>
      <c r="E47" s="129"/>
      <c r="F47" s="129"/>
      <c r="G47" s="128"/>
      <c r="H47" s="128"/>
      <c r="I47" s="106"/>
      <c r="J47" s="106"/>
      <c r="K47" s="106"/>
      <c r="L47" s="106"/>
    </row>
    <row r="48" spans="2:12" s="78" customFormat="1" ht="12.75">
      <c r="B48" s="94"/>
      <c r="C48" s="129"/>
      <c r="D48" s="130"/>
      <c r="E48" s="129"/>
      <c r="F48" s="129"/>
      <c r="G48" s="128"/>
      <c r="H48" s="128"/>
      <c r="I48" s="106"/>
      <c r="J48" s="106"/>
      <c r="K48" s="106"/>
      <c r="L48" s="106"/>
    </row>
    <row r="49" spans="2:12" s="78" customFormat="1" ht="12.75">
      <c r="B49" s="94"/>
      <c r="C49" s="129"/>
      <c r="D49" s="130"/>
      <c r="E49" s="129"/>
      <c r="F49" s="129"/>
      <c r="G49" s="128"/>
      <c r="H49" s="128"/>
      <c r="I49" s="106"/>
      <c r="J49" s="106"/>
      <c r="K49" s="106"/>
      <c r="L49" s="106"/>
    </row>
    <row r="50" spans="2:12" s="78" customFormat="1" ht="12.75">
      <c r="B50" s="94"/>
      <c r="C50" s="129"/>
      <c r="D50" s="130"/>
      <c r="E50" s="129"/>
      <c r="F50" s="129"/>
      <c r="G50" s="128"/>
      <c r="H50" s="128"/>
      <c r="I50" s="106"/>
      <c r="J50" s="106"/>
      <c r="K50" s="106"/>
      <c r="L50" s="106"/>
    </row>
    <row r="51" spans="2:12" s="78" customFormat="1" ht="12.75">
      <c r="B51" s="94"/>
      <c r="C51" s="129"/>
      <c r="D51" s="130"/>
      <c r="E51" s="129"/>
      <c r="F51" s="129"/>
      <c r="G51" s="128"/>
      <c r="H51" s="128"/>
      <c r="I51" s="106"/>
      <c r="J51" s="106"/>
      <c r="K51" s="106"/>
      <c r="L51" s="106"/>
    </row>
    <row r="52" spans="2:12" s="78" customFormat="1" ht="12.75">
      <c r="B52" s="94"/>
      <c r="C52" s="129"/>
      <c r="D52" s="130"/>
      <c r="E52" s="129"/>
      <c r="F52" s="129"/>
      <c r="G52" s="128"/>
      <c r="H52" s="131"/>
      <c r="I52" s="106"/>
      <c r="J52" s="106"/>
      <c r="K52" s="106"/>
      <c r="L52" s="106"/>
    </row>
    <row r="53" spans="2:12" s="78" customFormat="1" ht="12.75">
      <c r="B53" s="94"/>
      <c r="C53" s="129"/>
      <c r="D53" s="130"/>
      <c r="E53" s="129"/>
      <c r="F53" s="129"/>
      <c r="G53" s="128"/>
      <c r="H53" s="128"/>
      <c r="I53" s="106"/>
      <c r="J53" s="106"/>
      <c r="K53" s="106"/>
      <c r="L53" s="106"/>
    </row>
    <row r="54" spans="2:12" s="78" customFormat="1" ht="12.75">
      <c r="B54" s="94"/>
      <c r="C54" s="129"/>
      <c r="D54" s="130"/>
      <c r="E54" s="129"/>
      <c r="F54" s="129"/>
      <c r="G54" s="128"/>
      <c r="H54" s="128"/>
      <c r="I54" s="106"/>
      <c r="J54" s="106"/>
      <c r="K54" s="106"/>
      <c r="L54" s="106"/>
    </row>
    <row r="55" spans="2:12" s="78" customFormat="1" ht="12.75">
      <c r="B55" s="94"/>
      <c r="C55" s="129"/>
      <c r="D55" s="130"/>
      <c r="E55" s="129"/>
      <c r="F55" s="129"/>
      <c r="G55" s="128"/>
      <c r="H55" s="128"/>
      <c r="I55" s="106"/>
      <c r="J55" s="106"/>
      <c r="K55" s="106"/>
      <c r="L55" s="106"/>
    </row>
    <row r="56" spans="2:12" s="78" customFormat="1" ht="12.75">
      <c r="B56" s="94"/>
      <c r="C56" s="129"/>
      <c r="D56" s="130"/>
      <c r="E56" s="129"/>
      <c r="F56" s="129"/>
      <c r="G56" s="128"/>
      <c r="H56" s="128"/>
      <c r="I56" s="106"/>
      <c r="J56" s="106"/>
      <c r="K56" s="106"/>
      <c r="L56" s="106"/>
    </row>
    <row r="57" spans="2:12" s="78" customFormat="1" ht="12.75">
      <c r="B57" s="94"/>
      <c r="C57" s="129"/>
      <c r="D57" s="130"/>
      <c r="E57" s="129"/>
      <c r="F57" s="129"/>
      <c r="G57" s="128"/>
      <c r="H57" s="128"/>
      <c r="I57" s="106"/>
      <c r="J57" s="106"/>
      <c r="K57" s="106"/>
      <c r="L57" s="106"/>
    </row>
    <row r="58" spans="2:12" s="78" customFormat="1" ht="12.75">
      <c r="B58" s="94"/>
      <c r="C58" s="129"/>
      <c r="D58" s="130"/>
      <c r="E58" s="129"/>
      <c r="F58" s="129"/>
      <c r="G58" s="128"/>
      <c r="H58" s="128"/>
      <c r="I58" s="106"/>
      <c r="J58" s="106"/>
      <c r="K58" s="106"/>
      <c r="L58" s="106"/>
    </row>
    <row r="59" spans="2:12" s="78" customFormat="1" ht="12.75">
      <c r="B59" s="94"/>
      <c r="C59" s="129"/>
      <c r="D59" s="130"/>
      <c r="E59" s="129"/>
      <c r="F59" s="129"/>
      <c r="G59" s="128"/>
      <c r="H59" s="128"/>
      <c r="I59" s="106"/>
      <c r="J59" s="106"/>
      <c r="K59" s="106"/>
      <c r="L59" s="106"/>
    </row>
    <row r="60" spans="2:12" s="78" customFormat="1" ht="12.75">
      <c r="B60" s="94"/>
      <c r="C60" s="129"/>
      <c r="D60" s="130"/>
      <c r="E60" s="129"/>
      <c r="F60" s="129"/>
      <c r="G60" s="128"/>
      <c r="H60" s="128"/>
      <c r="I60" s="106"/>
      <c r="J60" s="106"/>
      <c r="K60" s="106"/>
      <c r="L60" s="106"/>
    </row>
    <row r="61" spans="2:12" s="78" customFormat="1" ht="12.75">
      <c r="B61" s="94"/>
      <c r="C61" s="129"/>
      <c r="D61" s="130"/>
      <c r="E61" s="129"/>
      <c r="F61" s="129"/>
      <c r="G61" s="128"/>
      <c r="H61" s="128"/>
      <c r="I61" s="106"/>
      <c r="J61" s="106"/>
      <c r="K61" s="106"/>
      <c r="L61" s="106"/>
    </row>
    <row r="62" spans="2:12" s="78" customFormat="1" ht="12.75">
      <c r="B62" s="94"/>
      <c r="C62" s="129"/>
      <c r="D62" s="130"/>
      <c r="E62" s="129"/>
      <c r="F62" s="129"/>
      <c r="G62" s="128"/>
      <c r="H62" s="128"/>
      <c r="I62" s="106"/>
      <c r="J62" s="106"/>
      <c r="K62" s="106"/>
      <c r="L62" s="106"/>
    </row>
    <row r="64" spans="3:8" ht="12.75">
      <c r="C64" s="109" t="str">
        <f>Translations!$B$1012</f>
        <v>Please continue by adding further rows as needed.</v>
      </c>
      <c r="D64" s="109"/>
      <c r="E64" s="109"/>
      <c r="F64" s="109"/>
      <c r="G64" s="109"/>
      <c r="H64" s="109"/>
    </row>
    <row r="66" spans="2:8" ht="12.75">
      <c r="B66" s="162"/>
      <c r="C66" s="536" t="s">
        <v>1160</v>
      </c>
      <c r="D66" s="536"/>
      <c r="E66" s="536"/>
      <c r="F66" s="536"/>
      <c r="G66" s="536"/>
      <c r="H66" s="162"/>
    </row>
  </sheetData>
  <sheetProtection sheet="1" objects="1" scenarios="1" formatCells="0" formatColumns="0" formatRows="0"/>
  <mergeCells count="9">
    <mergeCell ref="C66:G66"/>
    <mergeCell ref="C4:H4"/>
    <mergeCell ref="C2:H2"/>
    <mergeCell ref="G6:H6"/>
    <mergeCell ref="C5:H5"/>
    <mergeCell ref="C6:C7"/>
    <mergeCell ref="D6:D7"/>
    <mergeCell ref="E6:E7"/>
    <mergeCell ref="F6:F7"/>
  </mergeCells>
  <hyperlinks>
    <hyperlink ref="C66:G66" location="'MS specific content'!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4" r:id="rId2"/>
  <headerFooter alignWithMargins="0">
    <oddFooter>&amp;L&amp;F&amp;C&amp;A&amp;R&amp;P / &amp;N</oddFooter>
  </headerFooter>
  <legacyDrawing r:id="rId1"/>
</worksheet>
</file>

<file path=xl/worksheets/sheet7.xml><?xml version="1.0" encoding="utf-8"?>
<worksheet xmlns="http://schemas.openxmlformats.org/spreadsheetml/2006/main" xmlns:r="http://schemas.openxmlformats.org/officeDocument/2006/relationships">
  <sheetPr codeName="Sheet14">
    <pageSetUpPr fitToPage="1"/>
  </sheetPr>
  <dimension ref="A1:J35"/>
  <sheetViews>
    <sheetView showGridLines="0" zoomScaleSheetLayoutView="140" zoomScalePageLayoutView="0" workbookViewId="0" topLeftCell="A1">
      <selection activeCell="A1" sqref="A1"/>
    </sheetView>
  </sheetViews>
  <sheetFormatPr defaultColWidth="9.140625" defaultRowHeight="12.75"/>
  <cols>
    <col min="1" max="1" width="3.140625" style="78" customWidth="1"/>
    <col min="2" max="2" width="4.140625" style="78" customWidth="1"/>
    <col min="3" max="3" width="11.28125" style="78" customWidth="1"/>
    <col min="4" max="4" width="10.8515625" style="78" customWidth="1"/>
    <col min="5" max="6" width="13.57421875" style="78" customWidth="1"/>
    <col min="7" max="7" width="10.421875" style="78" customWidth="1"/>
    <col min="8" max="8" width="11.140625" style="78" customWidth="1"/>
    <col min="9" max="10" width="13.57421875" style="78" customWidth="1"/>
    <col min="11" max="16384" width="11.421875" style="78" customWidth="1"/>
  </cols>
  <sheetData>
    <row r="1" spans="2:6" ht="12.75">
      <c r="B1" s="167"/>
      <c r="C1" s="166"/>
      <c r="D1" s="166"/>
      <c r="E1" s="165"/>
      <c r="F1" s="165"/>
    </row>
    <row r="2" spans="2:10" ht="18">
      <c r="B2" s="524" t="str">
        <f>Translations!$B$20</f>
        <v>Member State specific further information</v>
      </c>
      <c r="C2" s="524"/>
      <c r="D2" s="524"/>
      <c r="E2" s="524"/>
      <c r="F2" s="524"/>
      <c r="G2" s="524"/>
      <c r="H2" s="524"/>
      <c r="I2" s="524"/>
      <c r="J2" s="524"/>
    </row>
    <row r="3" spans="2:6" ht="12.75">
      <c r="B3" s="167"/>
      <c r="C3" s="166"/>
      <c r="D3" s="166"/>
      <c r="E3" s="165"/>
      <c r="F3" s="165"/>
    </row>
    <row r="4" spans="2:10" ht="15.75">
      <c r="B4" s="121">
        <v>10</v>
      </c>
      <c r="C4" s="85" t="str">
        <f>Translations!$B$366</f>
        <v>Comments</v>
      </c>
      <c r="D4" s="85"/>
      <c r="E4" s="85"/>
      <c r="F4" s="85"/>
      <c r="G4" s="85"/>
      <c r="H4" s="85"/>
      <c r="I4" s="85"/>
      <c r="J4" s="85"/>
    </row>
    <row r="6" ht="12.75">
      <c r="B6" s="110" t="str">
        <f>Translations!$B$367</f>
        <v>Space for further Comments:</v>
      </c>
    </row>
    <row r="7" spans="2:10" ht="12.75">
      <c r="B7" s="140"/>
      <c r="C7" s="139"/>
      <c r="D7" s="139"/>
      <c r="E7" s="139"/>
      <c r="F7" s="139"/>
      <c r="G7" s="139"/>
      <c r="H7" s="139"/>
      <c r="I7" s="139"/>
      <c r="J7" s="138"/>
    </row>
    <row r="8" spans="1:10" ht="15.75">
      <c r="A8" s="107"/>
      <c r="B8" s="137"/>
      <c r="C8" s="136"/>
      <c r="D8" s="136"/>
      <c r="E8" s="136"/>
      <c r="F8" s="136"/>
      <c r="G8" s="136"/>
      <c r="H8" s="136"/>
      <c r="I8" s="136"/>
      <c r="J8" s="135"/>
    </row>
    <row r="9" spans="2:10" ht="12.75">
      <c r="B9" s="137"/>
      <c r="C9" s="136"/>
      <c r="D9" s="136"/>
      <c r="E9" s="136"/>
      <c r="F9" s="136"/>
      <c r="G9" s="136"/>
      <c r="H9" s="136"/>
      <c r="I9" s="136"/>
      <c r="J9" s="135"/>
    </row>
    <row r="10" spans="2:10" ht="12.75">
      <c r="B10" s="137"/>
      <c r="C10" s="136"/>
      <c r="D10" s="136"/>
      <c r="E10" s="136"/>
      <c r="F10" s="136"/>
      <c r="G10" s="136"/>
      <c r="H10" s="136"/>
      <c r="I10" s="136"/>
      <c r="J10" s="135"/>
    </row>
    <row r="11" spans="2:10" ht="12.75">
      <c r="B11" s="137"/>
      <c r="C11" s="136"/>
      <c r="D11" s="136"/>
      <c r="E11" s="136"/>
      <c r="F11" s="136"/>
      <c r="G11" s="136"/>
      <c r="H11" s="136"/>
      <c r="I11" s="136"/>
      <c r="J11" s="135"/>
    </row>
    <row r="12" spans="2:10" ht="12.75">
      <c r="B12" s="137"/>
      <c r="C12" s="136"/>
      <c r="D12" s="136"/>
      <c r="E12" s="136"/>
      <c r="F12" s="136"/>
      <c r="G12" s="136"/>
      <c r="H12" s="136"/>
      <c r="I12" s="136"/>
      <c r="J12" s="135"/>
    </row>
    <row r="13" spans="2:10" ht="12.75">
      <c r="B13" s="137"/>
      <c r="C13" s="136"/>
      <c r="D13" s="136"/>
      <c r="E13" s="136"/>
      <c r="F13" s="136"/>
      <c r="G13" s="136"/>
      <c r="H13" s="136"/>
      <c r="I13" s="136"/>
      <c r="J13" s="135"/>
    </row>
    <row r="14" spans="2:10" ht="12.75">
      <c r="B14" s="137"/>
      <c r="C14" s="136"/>
      <c r="D14" s="136"/>
      <c r="E14" s="136"/>
      <c r="F14" s="136"/>
      <c r="G14" s="136"/>
      <c r="H14" s="136"/>
      <c r="I14" s="136"/>
      <c r="J14" s="135"/>
    </row>
    <row r="15" spans="2:10" ht="12.75">
      <c r="B15" s="137"/>
      <c r="C15" s="136"/>
      <c r="D15" s="136"/>
      <c r="E15" s="136"/>
      <c r="F15" s="136"/>
      <c r="G15" s="136"/>
      <c r="H15" s="136"/>
      <c r="I15" s="136"/>
      <c r="J15" s="135"/>
    </row>
    <row r="16" spans="2:10" ht="12.75">
      <c r="B16" s="137"/>
      <c r="C16" s="136"/>
      <c r="D16" s="136"/>
      <c r="E16" s="136"/>
      <c r="F16" s="136"/>
      <c r="G16" s="136"/>
      <c r="H16" s="136"/>
      <c r="I16" s="136"/>
      <c r="J16" s="135"/>
    </row>
    <row r="17" spans="2:10" ht="12.75">
      <c r="B17" s="137"/>
      <c r="C17" s="136"/>
      <c r="D17" s="136"/>
      <c r="E17" s="136"/>
      <c r="F17" s="136"/>
      <c r="G17" s="136"/>
      <c r="H17" s="136"/>
      <c r="I17" s="136"/>
      <c r="J17" s="135"/>
    </row>
    <row r="18" spans="2:10" ht="12.75">
      <c r="B18" s="137"/>
      <c r="C18" s="136"/>
      <c r="D18" s="136"/>
      <c r="E18" s="136"/>
      <c r="F18" s="136"/>
      <c r="G18" s="136"/>
      <c r="H18" s="136"/>
      <c r="I18" s="136"/>
      <c r="J18" s="135"/>
    </row>
    <row r="19" spans="2:10" ht="12.75">
      <c r="B19" s="137"/>
      <c r="C19" s="136"/>
      <c r="D19" s="136"/>
      <c r="E19" s="136"/>
      <c r="F19" s="136"/>
      <c r="G19" s="136"/>
      <c r="H19" s="136"/>
      <c r="I19" s="136"/>
      <c r="J19" s="135"/>
    </row>
    <row r="20" spans="2:10" ht="12.75">
      <c r="B20" s="137"/>
      <c r="C20" s="136"/>
      <c r="D20" s="136"/>
      <c r="E20" s="136"/>
      <c r="F20" s="136"/>
      <c r="G20" s="136"/>
      <c r="H20" s="136"/>
      <c r="I20" s="136"/>
      <c r="J20" s="135"/>
    </row>
    <row r="21" spans="2:10" ht="12.75">
      <c r="B21" s="137"/>
      <c r="C21" s="136"/>
      <c r="D21" s="136"/>
      <c r="E21" s="136"/>
      <c r="F21" s="136"/>
      <c r="G21" s="136"/>
      <c r="H21" s="136"/>
      <c r="I21" s="136"/>
      <c r="J21" s="135"/>
    </row>
    <row r="22" spans="2:10" ht="12.75">
      <c r="B22" s="137"/>
      <c r="C22" s="136"/>
      <c r="D22" s="136"/>
      <c r="E22" s="136"/>
      <c r="F22" s="136"/>
      <c r="G22" s="136"/>
      <c r="H22" s="136"/>
      <c r="I22" s="136"/>
      <c r="J22" s="135"/>
    </row>
    <row r="23" spans="2:10" ht="12.75">
      <c r="B23" s="137"/>
      <c r="C23" s="136"/>
      <c r="D23" s="136"/>
      <c r="E23" s="136"/>
      <c r="F23" s="136"/>
      <c r="G23" s="136"/>
      <c r="H23" s="136"/>
      <c r="I23" s="136"/>
      <c r="J23" s="135"/>
    </row>
    <row r="24" spans="2:10" ht="12.75">
      <c r="B24" s="137"/>
      <c r="C24" s="136"/>
      <c r="D24" s="136"/>
      <c r="E24" s="136"/>
      <c r="F24" s="136"/>
      <c r="G24" s="136"/>
      <c r="H24" s="136"/>
      <c r="I24" s="136"/>
      <c r="J24" s="135"/>
    </row>
    <row r="25" spans="2:10" ht="12.75">
      <c r="B25" s="137"/>
      <c r="C25" s="136"/>
      <c r="D25" s="136"/>
      <c r="E25" s="136"/>
      <c r="F25" s="136"/>
      <c r="G25" s="136"/>
      <c r="H25" s="136"/>
      <c r="I25" s="136"/>
      <c r="J25" s="135"/>
    </row>
    <row r="26" spans="2:10" ht="12.75">
      <c r="B26" s="137"/>
      <c r="C26" s="136"/>
      <c r="D26" s="136"/>
      <c r="E26" s="136"/>
      <c r="F26" s="136"/>
      <c r="G26" s="136"/>
      <c r="H26" s="136"/>
      <c r="I26" s="136"/>
      <c r="J26" s="135"/>
    </row>
    <row r="27" spans="2:10" ht="12.75">
      <c r="B27" s="137"/>
      <c r="C27" s="136"/>
      <c r="D27" s="136"/>
      <c r="E27" s="136"/>
      <c r="F27" s="136"/>
      <c r="G27" s="136"/>
      <c r="H27" s="136"/>
      <c r="I27" s="136"/>
      <c r="J27" s="135"/>
    </row>
    <row r="28" spans="2:10" ht="12.75">
      <c r="B28" s="137"/>
      <c r="C28" s="136"/>
      <c r="D28" s="136"/>
      <c r="E28" s="136"/>
      <c r="F28" s="136"/>
      <c r="G28" s="136"/>
      <c r="H28" s="136"/>
      <c r="I28" s="136"/>
      <c r="J28" s="135"/>
    </row>
    <row r="29" spans="2:10" ht="12.75">
      <c r="B29" s="137"/>
      <c r="C29" s="136"/>
      <c r="D29" s="136"/>
      <c r="E29" s="136"/>
      <c r="F29" s="136"/>
      <c r="G29" s="136"/>
      <c r="H29" s="136"/>
      <c r="I29" s="136"/>
      <c r="J29" s="135"/>
    </row>
    <row r="30" spans="2:10" ht="12.75">
      <c r="B30" s="137"/>
      <c r="C30" s="136"/>
      <c r="D30" s="136"/>
      <c r="E30" s="136"/>
      <c r="F30" s="136"/>
      <c r="G30" s="136"/>
      <c r="H30" s="136"/>
      <c r="I30" s="136"/>
      <c r="J30" s="135"/>
    </row>
    <row r="31" spans="2:10" ht="12.75">
      <c r="B31" s="137"/>
      <c r="C31" s="136"/>
      <c r="D31" s="136"/>
      <c r="E31" s="136"/>
      <c r="F31" s="136"/>
      <c r="G31" s="136"/>
      <c r="H31" s="136"/>
      <c r="I31" s="136"/>
      <c r="J31" s="135"/>
    </row>
    <row r="32" spans="2:10" ht="12.75">
      <c r="B32" s="134"/>
      <c r="C32" s="133"/>
      <c r="D32" s="133"/>
      <c r="E32" s="133"/>
      <c r="F32" s="133"/>
      <c r="G32" s="133"/>
      <c r="H32" s="133"/>
      <c r="I32" s="133"/>
      <c r="J32" s="132"/>
    </row>
    <row r="35" spans="2:10" ht="12.75">
      <c r="B35" s="623" t="str">
        <f>Translations!$B$1013</f>
        <v>&lt;&lt;&lt; Click here to proceed to section 11 "Emissions per aerodrome pair" &gt;&gt;&gt;</v>
      </c>
      <c r="C35" s="536"/>
      <c r="D35" s="536"/>
      <c r="E35" s="536"/>
      <c r="F35" s="536"/>
      <c r="G35" s="537"/>
      <c r="H35" s="537"/>
      <c r="I35" s="537"/>
      <c r="J35" s="537"/>
    </row>
  </sheetData>
  <sheetProtection sheet="1" objects="1" scenarios="1" formatCells="0" formatColumns="0" formatRows="0"/>
  <mergeCells count="2">
    <mergeCell ref="B2:J2"/>
    <mergeCell ref="B35:J35"/>
  </mergeCells>
  <hyperlinks>
    <hyperlink ref="B35:F35" location="Annex!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B1:J98"/>
  <sheetViews>
    <sheetView showGridLines="0" zoomScalePageLayoutView="0" workbookViewId="0" topLeftCell="A1">
      <selection activeCell="A1" sqref="A1"/>
    </sheetView>
  </sheetViews>
  <sheetFormatPr defaultColWidth="9.140625" defaultRowHeight="12.75"/>
  <cols>
    <col min="1" max="1" width="4.00390625" style="78" customWidth="1"/>
    <col min="2" max="2" width="4.57421875" style="78" customWidth="1"/>
    <col min="3" max="6" width="17.7109375" style="78" customWidth="1"/>
    <col min="7" max="7" width="15.7109375" style="78" customWidth="1"/>
    <col min="8" max="16384" width="11.421875" style="78" customWidth="1"/>
  </cols>
  <sheetData>
    <row r="1" spans="2:6" ht="12.75">
      <c r="B1" s="167"/>
      <c r="C1" s="166"/>
      <c r="D1" s="166"/>
      <c r="E1" s="165"/>
      <c r="F1" s="165"/>
    </row>
    <row r="2" spans="2:7" ht="22.5" customHeight="1">
      <c r="B2" s="524" t="str">
        <f>Translations!$B$849</f>
        <v>Annex: Emissions per aerodrome pair</v>
      </c>
      <c r="C2" s="524"/>
      <c r="D2" s="524"/>
      <c r="E2" s="524"/>
      <c r="F2" s="524"/>
      <c r="G2" s="524"/>
    </row>
    <row r="3" spans="2:6" ht="12.75">
      <c r="B3" s="167"/>
      <c r="C3" s="166"/>
      <c r="D3" s="166"/>
      <c r="E3" s="165"/>
      <c r="F3" s="165"/>
    </row>
    <row r="4" spans="2:7" ht="15.75">
      <c r="B4" s="121">
        <v>11</v>
      </c>
      <c r="C4" s="121" t="str">
        <f>Translations!$B$1014</f>
        <v>Additional emissions data</v>
      </c>
      <c r="D4" s="121"/>
      <c r="E4" s="121"/>
      <c r="F4" s="121"/>
      <c r="G4" s="121"/>
    </row>
    <row r="5" spans="2:7" ht="15.75">
      <c r="B5" s="164"/>
      <c r="C5" s="164"/>
      <c r="D5" s="164"/>
      <c r="E5" s="164"/>
      <c r="F5" s="164"/>
      <c r="G5" s="164"/>
    </row>
    <row r="6" spans="2:7" ht="12.75">
      <c r="B6" s="157" t="s">
        <v>246</v>
      </c>
      <c r="C6" s="108" t="str">
        <f>Translations!$B$1015</f>
        <v>Please indicate if the data in this annex is considered confidential:</v>
      </c>
      <c r="D6" s="114"/>
      <c r="E6" s="114"/>
      <c r="F6" s="114"/>
      <c r="G6" s="269"/>
    </row>
    <row r="7" spans="2:10" s="145" customFormat="1" ht="12.75">
      <c r="B7" s="160"/>
      <c r="F7" s="159"/>
      <c r="G7" s="159"/>
      <c r="H7" s="158"/>
      <c r="I7" s="78"/>
      <c r="J7" s="158"/>
    </row>
    <row r="8" spans="2:9" s="145" customFormat="1" ht="30" customHeight="1">
      <c r="B8" s="157" t="s">
        <v>249</v>
      </c>
      <c r="C8" s="626" t="str">
        <f>Translations!$B$1016</f>
        <v>Please provide the data (totals during the reporting period, related to the reduced scope) in the table below per aerodrome pair.</v>
      </c>
      <c r="D8" s="589"/>
      <c r="E8" s="589"/>
      <c r="F8" s="589"/>
      <c r="G8" s="589"/>
      <c r="I8" s="78"/>
    </row>
    <row r="9" spans="2:9" s="145" customFormat="1" ht="25.5" customHeight="1">
      <c r="B9" s="157"/>
      <c r="C9" s="627" t="str">
        <f>Translations!$B$1017</f>
        <v>Please fill in the table below. If you need additional rows, please insert them above the "end of list" row. In that case the formula for the totals will work correctly. </v>
      </c>
      <c r="D9" s="628"/>
      <c r="E9" s="628"/>
      <c r="F9" s="628"/>
      <c r="G9" s="628"/>
      <c r="I9" s="78"/>
    </row>
    <row r="10" spans="2:9" s="145" customFormat="1" ht="38.25" customHeight="1">
      <c r="B10" s="157"/>
      <c r="C10" s="627"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10" s="628"/>
      <c r="E10" s="628"/>
      <c r="F10" s="628"/>
      <c r="G10" s="628"/>
      <c r="I10" s="78"/>
    </row>
    <row r="11" spans="3:9" s="143" customFormat="1" ht="24.75" customHeight="1">
      <c r="C11" s="624" t="str">
        <f>Translations!$B$1019</f>
        <v>Aerodrome Pair (use 4-letter ICAO designator)</v>
      </c>
      <c r="D11" s="625"/>
      <c r="E11" s="624" t="str">
        <f>Translations!$B$1020</f>
        <v>Total number of flights per aerodrome pair</v>
      </c>
      <c r="F11" s="624" t="str">
        <f>Translations!$B$1021</f>
        <v>Total emissions
[t CO2]</v>
      </c>
      <c r="I11" s="78"/>
    </row>
    <row r="12" spans="3:9" s="143" customFormat="1" ht="25.5" customHeight="1">
      <c r="C12" s="302" t="str">
        <f>Translations!$B$1022</f>
        <v>Aerodrome of departure</v>
      </c>
      <c r="D12" s="303" t="str">
        <f>Translations!$B$1023</f>
        <v>Aerodrome of arrival</v>
      </c>
      <c r="E12" s="625"/>
      <c r="F12" s="625"/>
      <c r="I12" s="78"/>
    </row>
    <row r="13" spans="2:9" s="156" customFormat="1" ht="12.75">
      <c r="B13" s="153"/>
      <c r="C13" s="155"/>
      <c r="D13" s="155"/>
      <c r="E13" s="154"/>
      <c r="F13" s="154"/>
      <c r="I13" s="78"/>
    </row>
    <row r="14" spans="2:9" s="156" customFormat="1" ht="12.75">
      <c r="B14" s="153"/>
      <c r="C14" s="155"/>
      <c r="D14" s="155"/>
      <c r="E14" s="154"/>
      <c r="F14" s="154"/>
      <c r="I14" s="78"/>
    </row>
    <row r="15" spans="2:9" s="156" customFormat="1" ht="12.75">
      <c r="B15" s="153"/>
      <c r="C15" s="155"/>
      <c r="D15" s="155"/>
      <c r="E15" s="154"/>
      <c r="F15" s="154"/>
      <c r="I15" s="78"/>
    </row>
    <row r="16" spans="2:9" s="156" customFormat="1" ht="12.75">
      <c r="B16" s="153"/>
      <c r="C16" s="155"/>
      <c r="D16" s="155"/>
      <c r="E16" s="154"/>
      <c r="F16" s="154"/>
      <c r="I16" s="78"/>
    </row>
    <row r="17" spans="2:9" s="156" customFormat="1" ht="12.75">
      <c r="B17" s="153"/>
      <c r="C17" s="155"/>
      <c r="D17" s="155"/>
      <c r="E17" s="154"/>
      <c r="F17" s="154"/>
      <c r="I17" s="78"/>
    </row>
    <row r="18" spans="2:9" s="156" customFormat="1" ht="12.75">
      <c r="B18" s="153"/>
      <c r="C18" s="155"/>
      <c r="D18" s="155"/>
      <c r="E18" s="154"/>
      <c r="F18" s="154"/>
      <c r="I18" s="78"/>
    </row>
    <row r="19" spans="2:9" s="156" customFormat="1" ht="12.75">
      <c r="B19" s="153"/>
      <c r="C19" s="155"/>
      <c r="D19" s="155"/>
      <c r="E19" s="154"/>
      <c r="F19" s="154"/>
      <c r="I19" s="78"/>
    </row>
    <row r="20" spans="2:9" s="156" customFormat="1" ht="12.75">
      <c r="B20" s="153"/>
      <c r="C20" s="155"/>
      <c r="D20" s="155"/>
      <c r="E20" s="154"/>
      <c r="F20" s="154"/>
      <c r="I20" s="78"/>
    </row>
    <row r="21" spans="2:9" s="156" customFormat="1" ht="12.75">
      <c r="B21" s="153"/>
      <c r="C21" s="155"/>
      <c r="D21" s="155"/>
      <c r="E21" s="154"/>
      <c r="F21" s="154"/>
      <c r="I21" s="78"/>
    </row>
    <row r="22" spans="2:9" s="156" customFormat="1" ht="12.75">
      <c r="B22" s="153"/>
      <c r="C22" s="155"/>
      <c r="D22" s="155"/>
      <c r="E22" s="154"/>
      <c r="F22" s="154"/>
      <c r="I22" s="78"/>
    </row>
    <row r="23" spans="2:9" s="156" customFormat="1" ht="12.75">
      <c r="B23" s="153"/>
      <c r="C23" s="155"/>
      <c r="D23" s="155"/>
      <c r="E23" s="154"/>
      <c r="F23" s="154"/>
      <c r="I23" s="78"/>
    </row>
    <row r="24" spans="2:9" s="156" customFormat="1" ht="12.75">
      <c r="B24" s="153"/>
      <c r="C24" s="155"/>
      <c r="D24" s="155"/>
      <c r="E24" s="154"/>
      <c r="F24" s="154"/>
      <c r="I24" s="78"/>
    </row>
    <row r="25" spans="2:9" s="156" customFormat="1" ht="12.75">
      <c r="B25" s="153"/>
      <c r="C25" s="155"/>
      <c r="D25" s="155"/>
      <c r="E25" s="154"/>
      <c r="F25" s="154"/>
      <c r="I25" s="78"/>
    </row>
    <row r="26" spans="2:9" s="156" customFormat="1" ht="12.75">
      <c r="B26" s="153"/>
      <c r="C26" s="155"/>
      <c r="D26" s="155"/>
      <c r="E26" s="154"/>
      <c r="F26" s="154"/>
      <c r="I26" s="78"/>
    </row>
    <row r="27" spans="2:9" s="156" customFormat="1" ht="12.75">
      <c r="B27" s="153"/>
      <c r="C27" s="155"/>
      <c r="D27" s="155"/>
      <c r="E27" s="154"/>
      <c r="F27" s="154"/>
      <c r="I27" s="78"/>
    </row>
    <row r="28" spans="2:9" s="156" customFormat="1" ht="12.75">
      <c r="B28" s="153"/>
      <c r="C28" s="155"/>
      <c r="D28" s="155"/>
      <c r="E28" s="154"/>
      <c r="F28" s="154"/>
      <c r="I28" s="78"/>
    </row>
    <row r="29" spans="2:9" s="156" customFormat="1" ht="12.75">
      <c r="B29" s="153"/>
      <c r="C29" s="155"/>
      <c r="D29" s="155"/>
      <c r="E29" s="154"/>
      <c r="F29" s="154"/>
      <c r="I29" s="78"/>
    </row>
    <row r="30" spans="2:9" s="156" customFormat="1" ht="12.75">
      <c r="B30" s="153"/>
      <c r="C30" s="155"/>
      <c r="D30" s="155"/>
      <c r="E30" s="154"/>
      <c r="F30" s="154"/>
      <c r="I30" s="78"/>
    </row>
    <row r="31" spans="2:9" s="156" customFormat="1" ht="12.75">
      <c r="B31" s="153"/>
      <c r="C31" s="155"/>
      <c r="D31" s="155"/>
      <c r="E31" s="154"/>
      <c r="F31" s="154"/>
      <c r="I31" s="78"/>
    </row>
    <row r="32" spans="2:9" s="156" customFormat="1" ht="12.75">
      <c r="B32" s="153"/>
      <c r="C32" s="155"/>
      <c r="D32" s="155"/>
      <c r="E32" s="154"/>
      <c r="F32" s="154"/>
      <c r="I32" s="78"/>
    </row>
    <row r="33" spans="2:9" s="156" customFormat="1" ht="12.75">
      <c r="B33" s="153"/>
      <c r="C33" s="155"/>
      <c r="D33" s="155"/>
      <c r="E33" s="154"/>
      <c r="F33" s="154"/>
      <c r="I33" s="78"/>
    </row>
    <row r="34" spans="2:9" s="156" customFormat="1" ht="12.75">
      <c r="B34" s="153"/>
      <c r="C34" s="155"/>
      <c r="D34" s="155"/>
      <c r="E34" s="154"/>
      <c r="F34" s="154"/>
      <c r="I34" s="78"/>
    </row>
    <row r="35" spans="2:9" s="156" customFormat="1" ht="12.75">
      <c r="B35" s="153"/>
      <c r="C35" s="155"/>
      <c r="D35" s="155"/>
      <c r="E35" s="154"/>
      <c r="F35" s="154"/>
      <c r="I35" s="78"/>
    </row>
    <row r="36" spans="2:9" s="150" customFormat="1" ht="12.75">
      <c r="B36" s="153"/>
      <c r="C36" s="155"/>
      <c r="D36" s="155"/>
      <c r="E36" s="154"/>
      <c r="F36" s="154"/>
      <c r="I36" s="78"/>
    </row>
    <row r="37" spans="2:9" s="150" customFormat="1" ht="12.75">
      <c r="B37" s="153"/>
      <c r="C37" s="155"/>
      <c r="D37" s="155"/>
      <c r="E37" s="154"/>
      <c r="F37" s="154"/>
      <c r="I37" s="78"/>
    </row>
    <row r="38" spans="2:9" s="150" customFormat="1" ht="12.75">
      <c r="B38" s="153"/>
      <c r="C38" s="155"/>
      <c r="D38" s="155"/>
      <c r="E38" s="154"/>
      <c r="F38" s="154"/>
      <c r="I38" s="78"/>
    </row>
    <row r="39" spans="2:9" s="150" customFormat="1" ht="12.75">
      <c r="B39" s="153"/>
      <c r="C39" s="155"/>
      <c r="D39" s="155"/>
      <c r="E39" s="154"/>
      <c r="F39" s="154"/>
      <c r="I39" s="78"/>
    </row>
    <row r="40" spans="2:9" s="150" customFormat="1" ht="12.75">
      <c r="B40" s="153"/>
      <c r="C40" s="155"/>
      <c r="D40" s="155"/>
      <c r="E40" s="154"/>
      <c r="F40" s="154"/>
      <c r="I40" s="78"/>
    </row>
    <row r="41" spans="2:9" s="156" customFormat="1" ht="12.75">
      <c r="B41" s="153"/>
      <c r="C41" s="155"/>
      <c r="D41" s="155"/>
      <c r="E41" s="154"/>
      <c r="F41" s="154"/>
      <c r="I41" s="78"/>
    </row>
    <row r="42" spans="2:9" s="156" customFormat="1" ht="12.75">
      <c r="B42" s="153"/>
      <c r="C42" s="155"/>
      <c r="D42" s="155"/>
      <c r="E42" s="154"/>
      <c r="F42" s="154"/>
      <c r="I42" s="78"/>
    </row>
    <row r="43" spans="2:9" s="156" customFormat="1" ht="12.75">
      <c r="B43" s="153"/>
      <c r="C43" s="155"/>
      <c r="D43" s="155"/>
      <c r="E43" s="154"/>
      <c r="F43" s="154"/>
      <c r="I43" s="78"/>
    </row>
    <row r="44" spans="2:9" s="156" customFormat="1" ht="12.75">
      <c r="B44" s="153"/>
      <c r="C44" s="155"/>
      <c r="D44" s="155"/>
      <c r="E44" s="154"/>
      <c r="F44" s="154"/>
      <c r="I44" s="78"/>
    </row>
    <row r="45" spans="2:9" s="156" customFormat="1" ht="12.75">
      <c r="B45" s="153"/>
      <c r="C45" s="155"/>
      <c r="D45" s="155"/>
      <c r="E45" s="154"/>
      <c r="F45" s="154"/>
      <c r="I45" s="78"/>
    </row>
    <row r="46" spans="2:9" s="156" customFormat="1" ht="12.75">
      <c r="B46" s="153"/>
      <c r="C46" s="155"/>
      <c r="D46" s="155"/>
      <c r="E46" s="154"/>
      <c r="F46" s="154"/>
      <c r="I46" s="78"/>
    </row>
    <row r="47" spans="2:9" s="156" customFormat="1" ht="12.75">
      <c r="B47" s="153"/>
      <c r="C47" s="155"/>
      <c r="D47" s="155"/>
      <c r="E47" s="154"/>
      <c r="F47" s="154"/>
      <c r="I47" s="78"/>
    </row>
    <row r="48" spans="2:9" s="156" customFormat="1" ht="12.75">
      <c r="B48" s="153"/>
      <c r="C48" s="155"/>
      <c r="D48" s="155"/>
      <c r="E48" s="154"/>
      <c r="F48" s="154"/>
      <c r="I48" s="78"/>
    </row>
    <row r="49" spans="2:9" s="156" customFormat="1" ht="12.75">
      <c r="B49" s="153"/>
      <c r="C49" s="155"/>
      <c r="D49" s="155"/>
      <c r="E49" s="154"/>
      <c r="F49" s="154"/>
      <c r="I49" s="78"/>
    </row>
    <row r="50" spans="2:9" s="156" customFormat="1" ht="12.75">
      <c r="B50" s="153"/>
      <c r="C50" s="155"/>
      <c r="D50" s="155"/>
      <c r="E50" s="154"/>
      <c r="F50" s="154"/>
      <c r="I50" s="78"/>
    </row>
    <row r="51" spans="2:9" s="156" customFormat="1" ht="12.75">
      <c r="B51" s="153"/>
      <c r="C51" s="155"/>
      <c r="D51" s="155"/>
      <c r="E51" s="154"/>
      <c r="F51" s="154"/>
      <c r="I51" s="78"/>
    </row>
    <row r="52" spans="2:9" s="156" customFormat="1" ht="12.75">
      <c r="B52" s="153"/>
      <c r="C52" s="155"/>
      <c r="D52" s="155"/>
      <c r="E52" s="154"/>
      <c r="F52" s="154"/>
      <c r="I52" s="78"/>
    </row>
    <row r="53" spans="2:9" s="156" customFormat="1" ht="12.75">
      <c r="B53" s="153"/>
      <c r="C53" s="155"/>
      <c r="D53" s="155"/>
      <c r="E53" s="154"/>
      <c r="F53" s="154"/>
      <c r="I53" s="78"/>
    </row>
    <row r="54" spans="2:9" s="156" customFormat="1" ht="12.75">
      <c r="B54" s="153"/>
      <c r="C54" s="155"/>
      <c r="D54" s="155"/>
      <c r="E54" s="154"/>
      <c r="F54" s="154"/>
      <c r="I54" s="78"/>
    </row>
    <row r="55" spans="2:9" s="156" customFormat="1" ht="12.75">
      <c r="B55" s="153"/>
      <c r="C55" s="155"/>
      <c r="D55" s="155"/>
      <c r="E55" s="154"/>
      <c r="F55" s="154"/>
      <c r="I55" s="78"/>
    </row>
    <row r="56" spans="2:9" s="156" customFormat="1" ht="12.75">
      <c r="B56" s="153"/>
      <c r="C56" s="155"/>
      <c r="D56" s="155"/>
      <c r="E56" s="154"/>
      <c r="F56" s="154"/>
      <c r="I56" s="78"/>
    </row>
    <row r="57" spans="2:9" s="156" customFormat="1" ht="12.75">
      <c r="B57" s="153"/>
      <c r="C57" s="155"/>
      <c r="D57" s="155"/>
      <c r="E57" s="154"/>
      <c r="F57" s="154"/>
      <c r="I57" s="78"/>
    </row>
    <row r="58" spans="2:9" s="156" customFormat="1" ht="12.75">
      <c r="B58" s="153"/>
      <c r="C58" s="155"/>
      <c r="D58" s="155"/>
      <c r="E58" s="154"/>
      <c r="F58" s="154"/>
      <c r="I58" s="78"/>
    </row>
    <row r="59" spans="2:9" s="156" customFormat="1" ht="12.75">
      <c r="B59" s="153"/>
      <c r="C59" s="155"/>
      <c r="D59" s="155"/>
      <c r="E59" s="154"/>
      <c r="F59" s="154"/>
      <c r="I59" s="78"/>
    </row>
    <row r="60" spans="2:9" s="156" customFormat="1" ht="12.75">
      <c r="B60" s="153"/>
      <c r="C60" s="155"/>
      <c r="D60" s="155"/>
      <c r="E60" s="154"/>
      <c r="F60" s="154"/>
      <c r="I60" s="78"/>
    </row>
    <row r="61" spans="2:9" s="150" customFormat="1" ht="12.75">
      <c r="B61" s="153"/>
      <c r="C61" s="155"/>
      <c r="D61" s="155"/>
      <c r="E61" s="154"/>
      <c r="F61" s="154"/>
      <c r="I61" s="78"/>
    </row>
    <row r="62" spans="2:9" s="150" customFormat="1" ht="12.75">
      <c r="B62" s="153"/>
      <c r="C62" s="155"/>
      <c r="D62" s="155"/>
      <c r="E62" s="154"/>
      <c r="F62" s="154"/>
      <c r="I62" s="78"/>
    </row>
    <row r="63" spans="2:9" s="150" customFormat="1" ht="12.75">
      <c r="B63" s="153"/>
      <c r="C63" s="155"/>
      <c r="D63" s="155"/>
      <c r="E63" s="154"/>
      <c r="F63" s="154"/>
      <c r="I63" s="78"/>
    </row>
    <row r="64" spans="2:9" s="150" customFormat="1" ht="12.75">
      <c r="B64" s="153"/>
      <c r="C64" s="155"/>
      <c r="D64" s="155"/>
      <c r="E64" s="154"/>
      <c r="F64" s="154"/>
      <c r="I64" s="78"/>
    </row>
    <row r="65" spans="2:9" s="150" customFormat="1" ht="12.75">
      <c r="B65" s="153"/>
      <c r="C65" s="155"/>
      <c r="D65" s="155"/>
      <c r="E65" s="154"/>
      <c r="F65" s="154"/>
      <c r="I65" s="78"/>
    </row>
    <row r="66" spans="2:9" s="156" customFormat="1" ht="12.75">
      <c r="B66" s="153"/>
      <c r="C66" s="155"/>
      <c r="D66" s="155"/>
      <c r="E66" s="154"/>
      <c r="F66" s="154"/>
      <c r="I66" s="78"/>
    </row>
    <row r="67" spans="2:9" s="156" customFormat="1" ht="12.75">
      <c r="B67" s="153"/>
      <c r="C67" s="155"/>
      <c r="D67" s="155"/>
      <c r="E67" s="154"/>
      <c r="F67" s="154"/>
      <c r="I67" s="78"/>
    </row>
    <row r="68" spans="2:9" s="156" customFormat="1" ht="12.75">
      <c r="B68" s="153"/>
      <c r="C68" s="155"/>
      <c r="D68" s="155"/>
      <c r="E68" s="154"/>
      <c r="F68" s="154"/>
      <c r="I68" s="78"/>
    </row>
    <row r="69" spans="2:9" s="156" customFormat="1" ht="12.75">
      <c r="B69" s="153"/>
      <c r="C69" s="155"/>
      <c r="D69" s="155"/>
      <c r="E69" s="154"/>
      <c r="F69" s="154"/>
      <c r="I69" s="78"/>
    </row>
    <row r="70" spans="2:9" s="156" customFormat="1" ht="12.75">
      <c r="B70" s="153"/>
      <c r="C70" s="155"/>
      <c r="D70" s="155"/>
      <c r="E70" s="154"/>
      <c r="F70" s="154"/>
      <c r="I70" s="78"/>
    </row>
    <row r="71" spans="2:9" s="156" customFormat="1" ht="12.75">
      <c r="B71" s="153"/>
      <c r="C71" s="155"/>
      <c r="D71" s="155"/>
      <c r="E71" s="154"/>
      <c r="F71" s="154"/>
      <c r="I71" s="78"/>
    </row>
    <row r="72" spans="2:9" s="156" customFormat="1" ht="12.75">
      <c r="B72" s="153"/>
      <c r="C72" s="155"/>
      <c r="D72" s="155"/>
      <c r="E72" s="154"/>
      <c r="F72" s="154"/>
      <c r="I72" s="78"/>
    </row>
    <row r="73" spans="2:9" s="156" customFormat="1" ht="12.75">
      <c r="B73" s="153"/>
      <c r="C73" s="155"/>
      <c r="D73" s="155"/>
      <c r="E73" s="154"/>
      <c r="F73" s="154"/>
      <c r="I73" s="78"/>
    </row>
    <row r="74" spans="2:9" s="156" customFormat="1" ht="12.75">
      <c r="B74" s="153"/>
      <c r="C74" s="155"/>
      <c r="D74" s="155"/>
      <c r="E74" s="154"/>
      <c r="F74" s="154"/>
      <c r="I74" s="78"/>
    </row>
    <row r="75" spans="2:9" s="156" customFormat="1" ht="12.75">
      <c r="B75" s="153"/>
      <c r="C75" s="155"/>
      <c r="D75" s="155"/>
      <c r="E75" s="154"/>
      <c r="F75" s="154"/>
      <c r="I75" s="78"/>
    </row>
    <row r="76" spans="2:9" s="156" customFormat="1" ht="12.75">
      <c r="B76" s="153"/>
      <c r="C76" s="155"/>
      <c r="D76" s="155"/>
      <c r="E76" s="154"/>
      <c r="F76" s="154"/>
      <c r="I76" s="78"/>
    </row>
    <row r="77" spans="2:9" s="156" customFormat="1" ht="12.75">
      <c r="B77" s="153"/>
      <c r="C77" s="155"/>
      <c r="D77" s="155"/>
      <c r="E77" s="154"/>
      <c r="F77" s="154"/>
      <c r="I77" s="78"/>
    </row>
    <row r="78" spans="2:9" s="156" customFormat="1" ht="12.75">
      <c r="B78" s="153"/>
      <c r="C78" s="155"/>
      <c r="D78" s="155"/>
      <c r="E78" s="154"/>
      <c r="F78" s="154"/>
      <c r="I78" s="78"/>
    </row>
    <row r="79" spans="2:9" s="156" customFormat="1" ht="12.75">
      <c r="B79" s="153"/>
      <c r="C79" s="155"/>
      <c r="D79" s="155"/>
      <c r="E79" s="154"/>
      <c r="F79" s="154"/>
      <c r="I79" s="78"/>
    </row>
    <row r="80" spans="2:9" s="156" customFormat="1" ht="12.75">
      <c r="B80" s="153"/>
      <c r="C80" s="155"/>
      <c r="D80" s="155"/>
      <c r="E80" s="154"/>
      <c r="F80" s="154"/>
      <c r="I80" s="78"/>
    </row>
    <row r="81" spans="2:9" s="156" customFormat="1" ht="12.75">
      <c r="B81" s="153"/>
      <c r="C81" s="155"/>
      <c r="D81" s="155"/>
      <c r="E81" s="154"/>
      <c r="F81" s="154"/>
      <c r="I81" s="78"/>
    </row>
    <row r="82" spans="2:9" s="156" customFormat="1" ht="12.75">
      <c r="B82" s="153"/>
      <c r="C82" s="155"/>
      <c r="D82" s="155"/>
      <c r="E82" s="154"/>
      <c r="F82" s="154"/>
      <c r="I82" s="78"/>
    </row>
    <row r="83" spans="2:9" s="156" customFormat="1" ht="12.75">
      <c r="B83" s="153"/>
      <c r="C83" s="155"/>
      <c r="D83" s="155"/>
      <c r="E83" s="154"/>
      <c r="F83" s="154"/>
      <c r="I83" s="78"/>
    </row>
    <row r="84" spans="2:9" s="156" customFormat="1" ht="12.75">
      <c r="B84" s="153"/>
      <c r="C84" s="155"/>
      <c r="D84" s="155"/>
      <c r="E84" s="154"/>
      <c r="F84" s="154"/>
      <c r="I84" s="78"/>
    </row>
    <row r="85" spans="2:9" s="156" customFormat="1" ht="12.75">
      <c r="B85" s="153"/>
      <c r="C85" s="155"/>
      <c r="D85" s="155"/>
      <c r="E85" s="154"/>
      <c r="F85" s="154"/>
      <c r="I85" s="78"/>
    </row>
    <row r="86" spans="2:9" s="156" customFormat="1" ht="12.75">
      <c r="B86" s="153"/>
      <c r="C86" s="155"/>
      <c r="D86" s="155"/>
      <c r="E86" s="154"/>
      <c r="F86" s="154"/>
      <c r="I86" s="78"/>
    </row>
    <row r="87" spans="2:9" s="150" customFormat="1" ht="12.75">
      <c r="B87" s="153"/>
      <c r="C87" s="155"/>
      <c r="D87" s="155"/>
      <c r="E87" s="154"/>
      <c r="F87" s="154"/>
      <c r="I87" s="78"/>
    </row>
    <row r="88" spans="2:9" s="150" customFormat="1" ht="12.75">
      <c r="B88" s="153"/>
      <c r="C88" s="155"/>
      <c r="D88" s="155"/>
      <c r="E88" s="154"/>
      <c r="F88" s="154"/>
      <c r="I88" s="78"/>
    </row>
    <row r="89" spans="2:9" s="150" customFormat="1" ht="12.75">
      <c r="B89" s="153"/>
      <c r="C89" s="155"/>
      <c r="D89" s="155"/>
      <c r="E89" s="154"/>
      <c r="F89" s="154"/>
      <c r="I89" s="78"/>
    </row>
    <row r="90" spans="2:9" s="150" customFormat="1" ht="12.75">
      <c r="B90" s="153"/>
      <c r="C90" s="155"/>
      <c r="D90" s="155"/>
      <c r="E90" s="154"/>
      <c r="F90" s="154"/>
      <c r="I90" s="78"/>
    </row>
    <row r="91" spans="2:9" s="150" customFormat="1" ht="12.75">
      <c r="B91" s="153"/>
      <c r="C91" s="155"/>
      <c r="D91" s="155"/>
      <c r="E91" s="154"/>
      <c r="F91" s="154"/>
      <c r="I91" s="78"/>
    </row>
    <row r="92" spans="2:9" s="150" customFormat="1" ht="12.75">
      <c r="B92" s="153"/>
      <c r="C92" s="155"/>
      <c r="D92" s="155"/>
      <c r="E92" s="154"/>
      <c r="F92" s="154"/>
      <c r="I92" s="78"/>
    </row>
    <row r="93" spans="2:9" s="150" customFormat="1" ht="12.75">
      <c r="B93" s="153"/>
      <c r="C93" s="152" t="str">
        <f>Translations!$B$1024</f>
        <v>end of list</v>
      </c>
      <c r="D93" s="152" t="str">
        <f>Translations!$B$1024</f>
        <v>end of list</v>
      </c>
      <c r="E93" s="151" t="str">
        <f>Translations!$B$1024</f>
        <v>end of list</v>
      </c>
      <c r="F93" s="151" t="str">
        <f>Translations!$B$1024</f>
        <v>end of list</v>
      </c>
      <c r="I93" s="78"/>
    </row>
    <row r="94" spans="3:6" ht="12.75">
      <c r="C94" s="149"/>
      <c r="D94" s="149"/>
      <c r="E94" s="148"/>
      <c r="F94" s="148"/>
    </row>
    <row r="95" spans="2:9" s="145" customFormat="1" ht="15.75">
      <c r="B95" s="147"/>
      <c r="C95" s="146" t="str">
        <f>Translations!$B$1025</f>
        <v>Totals:</v>
      </c>
      <c r="D95" s="146"/>
      <c r="E95" s="146"/>
      <c r="F95" s="146"/>
      <c r="I95" s="78"/>
    </row>
    <row r="96" spans="3:9" s="143" customFormat="1" ht="38.25" customHeight="1">
      <c r="C96" s="79"/>
      <c r="D96" s="144"/>
      <c r="E96" s="74" t="str">
        <f>Translations!$B$1026</f>
        <v>Total number of flights</v>
      </c>
      <c r="F96" s="74" t="str">
        <f>Translations!$B$1021</f>
        <v>Total emissions
[t CO2]</v>
      </c>
      <c r="I96" s="78"/>
    </row>
    <row r="97" spans="3:6" ht="12.75">
      <c r="C97" s="142" t="str">
        <f>Translations!$B$1027</f>
        <v>Reporting year totals:</v>
      </c>
      <c r="D97" s="141"/>
      <c r="E97" s="270">
        <f>SUM(E13:E93)</f>
        <v>0</v>
      </c>
      <c r="F97" s="270">
        <f>SUM(F13:F93)</f>
        <v>0</v>
      </c>
    </row>
    <row r="98" spans="3:6" ht="12.75">
      <c r="C98" s="142" t="str">
        <f>Translations!$B$1028</f>
        <v>Compare data entered in section 5:</v>
      </c>
      <c r="D98" s="141"/>
      <c r="E98" s="270">
        <f>'Emissions overview'!K21</f>
        <v>0</v>
      </c>
      <c r="F98" s="270">
        <f>'Emissions overview'!I71</f>
        <v>0</v>
      </c>
    </row>
  </sheetData>
  <sheetProtection sheet="1" objects="1" scenarios="1" formatCells="0" formatColumns="0" formatRows="0"/>
  <mergeCells count="7">
    <mergeCell ref="C11:D11"/>
    <mergeCell ref="E11:E12"/>
    <mergeCell ref="F11:F12"/>
    <mergeCell ref="B2:G2"/>
    <mergeCell ref="C8:G8"/>
    <mergeCell ref="C9:G9"/>
    <mergeCell ref="C10:G10"/>
  </mergeCells>
  <dataValidations count="1">
    <dataValidation type="list" allowBlank="1" showInputMessage="1" showErrorMessage="1" sqref="G6">
      <formula1>TrueFalse</formula1>
    </dataValidation>
  </dataValidations>
  <printOptions/>
  <pageMargins left="0.7874015748031497" right="0.7874015748031497" top="0.7874015748031497" bottom="0.7874015748031497" header="0.3937007874015748" footer="0.3937007874015748"/>
  <pageSetup fitToHeight="2" fitToWidth="1" horizontalDpi="600" verticalDpi="600" orientation="portrait" paperSize="9" scale="90" r:id="rId1"/>
  <headerFooter alignWithMargins="0">
    <oddFooter>&amp;L&amp;F&amp;C&amp;A&amp;R&amp;P / &amp;N</oddFooter>
  </headerFooter>
</worksheet>
</file>

<file path=xl/worksheets/sheet9.xml><?xml version="1.0" encoding="utf-8"?>
<worksheet xmlns="http://schemas.openxmlformats.org/spreadsheetml/2006/main" xmlns:r="http://schemas.openxmlformats.org/officeDocument/2006/relationships">
  <sheetPr codeName="Sheet10">
    <tabColor indexed="10"/>
    <pageSetUpPr fitToPage="1"/>
  </sheetPr>
  <dimension ref="A1:A632"/>
  <sheetViews>
    <sheetView zoomScalePageLayoutView="0" workbookViewId="0" topLeftCell="A304">
      <selection activeCell="A313" sqref="A313"/>
    </sheetView>
  </sheetViews>
  <sheetFormatPr defaultColWidth="9.140625" defaultRowHeight="12.75"/>
  <cols>
    <col min="1" max="1" width="23.140625" style="5" customWidth="1"/>
    <col min="2" max="16384" width="11.421875" style="5" customWidth="1"/>
  </cols>
  <sheetData>
    <row r="1" ht="12.75">
      <c r="A1" s="36" t="s">
        <v>1090</v>
      </c>
    </row>
    <row r="2" ht="12.75">
      <c r="A2" s="76">
        <v>2013</v>
      </c>
    </row>
    <row r="3" ht="12.75">
      <c r="A3" s="76">
        <f>A2+1</f>
        <v>2014</v>
      </c>
    </row>
    <row r="4" ht="12.75">
      <c r="A4" s="76">
        <f aca="true" t="shared" si="0" ref="A4:A9">A3+1</f>
        <v>2015</v>
      </c>
    </row>
    <row r="5" ht="12.75">
      <c r="A5" s="76">
        <f t="shared" si="0"/>
        <v>2016</v>
      </c>
    </row>
    <row r="6" ht="12.75">
      <c r="A6" s="76">
        <f t="shared" si="0"/>
        <v>2017</v>
      </c>
    </row>
    <row r="7" ht="12.75">
      <c r="A7" s="76">
        <f t="shared" si="0"/>
        <v>2018</v>
      </c>
    </row>
    <row r="8" ht="12.75">
      <c r="A8" s="76">
        <f t="shared" si="0"/>
        <v>2019</v>
      </c>
    </row>
    <row r="9" ht="12.75">
      <c r="A9" s="76">
        <f t="shared" si="0"/>
        <v>2020</v>
      </c>
    </row>
    <row r="10" ht="12.75"/>
    <row r="11" ht="12.75">
      <c r="A11" s="36" t="s">
        <v>1142</v>
      </c>
    </row>
    <row r="12" ht="12.75">
      <c r="A12" s="258" t="str">
        <f>Translations!$B$1029</f>
        <v>eligible</v>
      </c>
    </row>
    <row r="13" ht="12.75">
      <c r="A13" s="36" t="s">
        <v>1143</v>
      </c>
    </row>
    <row r="14" ht="12.75">
      <c r="A14" s="258" t="str">
        <f>Translations!$B$1030</f>
        <v>not eligible</v>
      </c>
    </row>
    <row r="15" ht="12.75">
      <c r="A15" s="36" t="s">
        <v>1148</v>
      </c>
    </row>
    <row r="16" ht="12.75">
      <c r="A16" s="258" t="str">
        <f>Translations!$B$1031</f>
        <v>Number is different from input in section 5(a)!</v>
      </c>
    </row>
    <row r="17" ht="12.75"/>
    <row r="18" ht="12.75"/>
    <row r="19" ht="12.75">
      <c r="A19" s="36" t="s">
        <v>286</v>
      </c>
    </row>
    <row r="20" ht="12.75">
      <c r="A20" s="37" t="str">
        <f>Translations!$B$368</f>
        <v>Please select</v>
      </c>
    </row>
    <row r="21" ht="12.75">
      <c r="A21" s="37" t="str">
        <f>Translations!$B$369</f>
        <v>Austria</v>
      </c>
    </row>
    <row r="22" ht="12.75">
      <c r="A22" s="37" t="str">
        <f>Translations!$B$370</f>
        <v>Belgium</v>
      </c>
    </row>
    <row r="23" ht="12.75">
      <c r="A23" s="37" t="str">
        <f>Translations!$B$371</f>
        <v>Bulgaria</v>
      </c>
    </row>
    <row r="24" ht="12.75">
      <c r="A24" s="37" t="str">
        <f>Translations!$B$372</f>
        <v>Croatia</v>
      </c>
    </row>
    <row r="25" ht="12.75">
      <c r="A25" s="37" t="str">
        <f>Translations!$B$373</f>
        <v>Cyprus</v>
      </c>
    </row>
    <row r="26" ht="12.75">
      <c r="A26" s="37" t="str">
        <f>Translations!$B$374</f>
        <v>Czech Republic</v>
      </c>
    </row>
    <row r="27" ht="12.75">
      <c r="A27" s="37" t="str">
        <f>Translations!$B$375</f>
        <v>Denmark</v>
      </c>
    </row>
    <row r="28" ht="12.75">
      <c r="A28" s="37" t="str">
        <f>Translations!$B$376</f>
        <v>Estonia</v>
      </c>
    </row>
    <row r="29" ht="12.75">
      <c r="A29" s="37" t="str">
        <f>Translations!$B$377</f>
        <v>Finland</v>
      </c>
    </row>
    <row r="30" ht="12.75">
      <c r="A30" s="37" t="str">
        <f>Translations!$B$378</f>
        <v>France</v>
      </c>
    </row>
    <row r="31" ht="12.75">
      <c r="A31" s="37" t="str">
        <f>Translations!$B$379</f>
        <v>Germany</v>
      </c>
    </row>
    <row r="32" ht="12.75">
      <c r="A32" s="37" t="str">
        <f>Translations!$B$380</f>
        <v>Greece</v>
      </c>
    </row>
    <row r="33" ht="12.75">
      <c r="A33" s="37" t="str">
        <f>Translations!$B$381</f>
        <v>Hungary</v>
      </c>
    </row>
    <row r="34" ht="12.75">
      <c r="A34" s="38" t="str">
        <f>Translations!$B$382</f>
        <v>Iceland </v>
      </c>
    </row>
    <row r="35" ht="12.75">
      <c r="A35" s="37" t="str">
        <f>Translations!$B$383</f>
        <v>Ireland</v>
      </c>
    </row>
    <row r="36" ht="12.75">
      <c r="A36" s="37" t="str">
        <f>Translations!$B$384</f>
        <v>Italy</v>
      </c>
    </row>
    <row r="37" ht="12.75">
      <c r="A37" s="37" t="str">
        <f>Translations!$B$385</f>
        <v>Latvia</v>
      </c>
    </row>
    <row r="38" ht="12.75">
      <c r="A38" s="37" t="str">
        <f>Translations!$B$386</f>
        <v>Liechtenstein</v>
      </c>
    </row>
    <row r="39" ht="12.75">
      <c r="A39" s="37" t="str">
        <f>Translations!$B$387</f>
        <v>Lithuania</v>
      </c>
    </row>
    <row r="40" ht="12.75">
      <c r="A40" s="37" t="str">
        <f>Translations!$B$388</f>
        <v>Luxembourg</v>
      </c>
    </row>
    <row r="41" ht="12.75">
      <c r="A41" s="37" t="str">
        <f>Translations!$B$389</f>
        <v>Malta</v>
      </c>
    </row>
    <row r="42" ht="12.75">
      <c r="A42" s="37" t="str">
        <f>Translations!$B$390</f>
        <v>Netherlands</v>
      </c>
    </row>
    <row r="43" ht="12.75">
      <c r="A43" s="38" t="str">
        <f>Translations!$B$391</f>
        <v>Norway </v>
      </c>
    </row>
    <row r="44" ht="12.75">
      <c r="A44" s="37" t="str">
        <f>Translations!$B$392</f>
        <v>Poland</v>
      </c>
    </row>
    <row r="45" ht="12.75">
      <c r="A45" s="37" t="str">
        <f>Translations!$B$393</f>
        <v>Portugal</v>
      </c>
    </row>
    <row r="46" ht="12.75">
      <c r="A46" s="37" t="str">
        <f>Translations!$B$394</f>
        <v>Romania</v>
      </c>
    </row>
    <row r="47" ht="12.75">
      <c r="A47" s="37" t="str">
        <f>Translations!$B$395</f>
        <v>Slovakia</v>
      </c>
    </row>
    <row r="48" ht="12.75">
      <c r="A48" s="37" t="str">
        <f>Translations!$B$396</f>
        <v>Slovenia</v>
      </c>
    </row>
    <row r="49" ht="12.75">
      <c r="A49" s="37" t="str">
        <f>Translations!$B$397</f>
        <v>Spain</v>
      </c>
    </row>
    <row r="50" ht="12.75">
      <c r="A50" s="37" t="str">
        <f>Translations!$B$398</f>
        <v>Sweden</v>
      </c>
    </row>
    <row r="51" ht="12.75">
      <c r="A51" s="37" t="str">
        <f>Translations!$B$399</f>
        <v>United Kingdom</v>
      </c>
    </row>
    <row r="52" ht="12.75"/>
    <row r="53" ht="12.75"/>
    <row r="54" ht="12.75">
      <c r="A54" s="18" t="s">
        <v>361</v>
      </c>
    </row>
    <row r="55" ht="12.75">
      <c r="A55" s="37" t="str">
        <f>Translations!$B$368</f>
        <v>Please select</v>
      </c>
    </row>
    <row r="56" ht="12.75">
      <c r="A56" s="37"/>
    </row>
    <row r="57" ht="12.75">
      <c r="A57" s="37" t="str">
        <f>Translations!$B$400</f>
        <v>Afghanistan</v>
      </c>
    </row>
    <row r="58" ht="12.75">
      <c r="A58" s="37" t="str">
        <f>Translations!$B$401</f>
        <v>Albania</v>
      </c>
    </row>
    <row r="59" ht="12.75">
      <c r="A59" s="37" t="str">
        <f>Translations!$B$402</f>
        <v>Algeria</v>
      </c>
    </row>
    <row r="60" ht="12.75">
      <c r="A60" s="37" t="str">
        <f>Translations!$B$403</f>
        <v>American Samoa</v>
      </c>
    </row>
    <row r="61" ht="12.75">
      <c r="A61" s="37" t="str">
        <f>Translations!$B$404</f>
        <v>Andorra</v>
      </c>
    </row>
    <row r="62" ht="12.75">
      <c r="A62" s="37" t="str">
        <f>Translations!$B$405</f>
        <v>Angola</v>
      </c>
    </row>
    <row r="63" ht="12.75">
      <c r="A63" s="37" t="str">
        <f>Translations!$B$406</f>
        <v>Anguilla</v>
      </c>
    </row>
    <row r="64" ht="12.75">
      <c r="A64" s="37" t="str">
        <f>Translations!$B$407</f>
        <v>Antigua and Barbuda</v>
      </c>
    </row>
    <row r="65" ht="12.75">
      <c r="A65" s="37" t="str">
        <f>Translations!$B$408</f>
        <v>Argentina</v>
      </c>
    </row>
    <row r="66" ht="12.75">
      <c r="A66" s="37" t="str">
        <f>Translations!$B$409</f>
        <v>Armenia</v>
      </c>
    </row>
    <row r="67" ht="12.75">
      <c r="A67" s="37" t="str">
        <f>Translations!$B$410</f>
        <v>Aruba</v>
      </c>
    </row>
    <row r="68" ht="12.75">
      <c r="A68" s="37" t="str">
        <f>Translations!$B$411</f>
        <v>Australia</v>
      </c>
    </row>
    <row r="69" ht="12.75">
      <c r="A69" s="37" t="str">
        <f>Translations!$B$369</f>
        <v>Austria</v>
      </c>
    </row>
    <row r="70" ht="12.75">
      <c r="A70" s="37" t="str">
        <f>Translations!$B$412</f>
        <v>Azerbaijan</v>
      </c>
    </row>
    <row r="71" ht="12.75">
      <c r="A71" s="37" t="str">
        <f>Translations!$B$413</f>
        <v>Bahamas</v>
      </c>
    </row>
    <row r="72" ht="12.75">
      <c r="A72" s="37" t="str">
        <f>Translations!$B$414</f>
        <v>Bahrain</v>
      </c>
    </row>
    <row r="73" ht="12.75">
      <c r="A73" s="37" t="str">
        <f>Translations!$B$415</f>
        <v>Bangladesh</v>
      </c>
    </row>
    <row r="74" ht="12.75">
      <c r="A74" s="37" t="str">
        <f>Translations!$B$416</f>
        <v>Barbados</v>
      </c>
    </row>
    <row r="75" ht="12.75">
      <c r="A75" s="37" t="str">
        <f>Translations!$B$417</f>
        <v>Belarus</v>
      </c>
    </row>
    <row r="76" ht="12.75">
      <c r="A76" s="37" t="str">
        <f>Translations!$B$370</f>
        <v>Belgium</v>
      </c>
    </row>
    <row r="77" ht="12.75">
      <c r="A77" s="37" t="str">
        <f>Translations!$B$418</f>
        <v>Belize</v>
      </c>
    </row>
    <row r="78" ht="12.75">
      <c r="A78" s="37" t="str">
        <f>Translations!$B$419</f>
        <v>Benin</v>
      </c>
    </row>
    <row r="79" ht="12.75">
      <c r="A79" s="37" t="str">
        <f>Translations!$B$420</f>
        <v>Bermuda</v>
      </c>
    </row>
    <row r="80" ht="12.75">
      <c r="A80" s="37" t="str">
        <f>Translations!$B$421</f>
        <v>Bhutan</v>
      </c>
    </row>
    <row r="81" ht="12.75">
      <c r="A81" s="37" t="str">
        <f>Translations!$B$422</f>
        <v>Bolivia, Plurinational State of</v>
      </c>
    </row>
    <row r="82" ht="12.75">
      <c r="A82" s="37" t="str">
        <f>Translations!$B$423</f>
        <v>Bosnia and Herzegovina</v>
      </c>
    </row>
    <row r="83" ht="12.75">
      <c r="A83" s="37" t="str">
        <f>Translations!$B$424</f>
        <v>Botswana</v>
      </c>
    </row>
    <row r="84" ht="12.75">
      <c r="A84" s="37" t="str">
        <f>Translations!$B$425</f>
        <v>Brazil</v>
      </c>
    </row>
    <row r="85" ht="12.75">
      <c r="A85" s="37" t="str">
        <f>Translations!$B$427</f>
        <v>Brunei Darussalam</v>
      </c>
    </row>
    <row r="86" ht="12.75">
      <c r="A86" s="37" t="str">
        <f>Translations!$B$371</f>
        <v>Bulgaria</v>
      </c>
    </row>
    <row r="87" ht="12.75">
      <c r="A87" s="37" t="str">
        <f>Translations!$B$428</f>
        <v>Burkina Faso</v>
      </c>
    </row>
    <row r="88" ht="12.75">
      <c r="A88" s="37" t="str">
        <f>Translations!$B$429</f>
        <v>Burundi</v>
      </c>
    </row>
    <row r="89" ht="12.75">
      <c r="A89" s="37" t="str">
        <f>Translations!$B$430</f>
        <v>Cambodia</v>
      </c>
    </row>
    <row r="90" ht="12.75">
      <c r="A90" s="37" t="str">
        <f>Translations!$B$431</f>
        <v>Cameroon</v>
      </c>
    </row>
    <row r="91" ht="12.75">
      <c r="A91" s="37" t="str">
        <f>Translations!$B$432</f>
        <v>Canada</v>
      </c>
    </row>
    <row r="92" ht="12.75">
      <c r="A92" s="37" t="str">
        <f>Translations!$B$433</f>
        <v>Cape Verde</v>
      </c>
    </row>
    <row r="93" ht="12.75">
      <c r="A93" s="37" t="str">
        <f>Translations!$B$434</f>
        <v>Cayman Islands</v>
      </c>
    </row>
    <row r="94" ht="12.75">
      <c r="A94" s="37" t="str">
        <f>Translations!$B$435</f>
        <v>Central African Republic</v>
      </c>
    </row>
    <row r="95" ht="12.75">
      <c r="A95" s="37" t="str">
        <f>Translations!$B$436</f>
        <v>Chad</v>
      </c>
    </row>
    <row r="96" ht="12.75">
      <c r="A96" s="37" t="str">
        <f>Translations!$B$437</f>
        <v>Channel Islands</v>
      </c>
    </row>
    <row r="97" ht="12.75">
      <c r="A97" s="37" t="str">
        <f>Translations!$B$438</f>
        <v>Chile</v>
      </c>
    </row>
    <row r="98" ht="12.75">
      <c r="A98" s="37" t="str">
        <f>Translations!$B$439</f>
        <v>China</v>
      </c>
    </row>
    <row r="99" ht="12.75">
      <c r="A99" s="37" t="str">
        <f>Translations!$B$442</f>
        <v>Colombia</v>
      </c>
    </row>
    <row r="100" ht="12.75">
      <c r="A100" s="37" t="str">
        <f>Translations!$B$443</f>
        <v>Comoros</v>
      </c>
    </row>
    <row r="101" ht="12.75">
      <c r="A101" s="37" t="str">
        <f>Translations!$B$444</f>
        <v>Congo</v>
      </c>
    </row>
    <row r="102" ht="12.75">
      <c r="A102" s="37" t="str">
        <f>Translations!$B$450</f>
        <v>Congo, The Democratic Republic of the</v>
      </c>
    </row>
    <row r="103" ht="12.75">
      <c r="A103" s="37" t="str">
        <f>Translations!$B$445</f>
        <v>Cook Islands</v>
      </c>
    </row>
    <row r="104" ht="12.75">
      <c r="A104" s="37" t="str">
        <f>Translations!$B$446</f>
        <v>Costa Rica</v>
      </c>
    </row>
    <row r="105" ht="12.75">
      <c r="A105" s="37" t="str">
        <f>Translations!$B$447</f>
        <v>Côte d'Ivoire</v>
      </c>
    </row>
    <row r="106" ht="12.75">
      <c r="A106" s="37" t="str">
        <f>Translations!$B$372</f>
        <v>Croatia</v>
      </c>
    </row>
    <row r="107" ht="12.75">
      <c r="A107" s="37" t="str">
        <f>Translations!$B$448</f>
        <v>Cuba</v>
      </c>
    </row>
    <row r="108" ht="15">
      <c r="A108" s="369" t="str">
        <f>Translations!$B$824</f>
        <v>Curaçao</v>
      </c>
    </row>
    <row r="109" ht="12.75">
      <c r="A109" s="37" t="str">
        <f>Translations!$B$373</f>
        <v>Cyprus</v>
      </c>
    </row>
    <row r="110" ht="12.75">
      <c r="A110" s="37" t="str">
        <f>Translations!$B$374</f>
        <v>Czech Republic</v>
      </c>
    </row>
    <row r="111" ht="12.75">
      <c r="A111" s="37" t="str">
        <f>Translations!$B$375</f>
        <v>Denmark</v>
      </c>
    </row>
    <row r="112" ht="12.75">
      <c r="A112" s="37" t="str">
        <f>Translations!$B$451</f>
        <v>Djibouti</v>
      </c>
    </row>
    <row r="113" ht="12.75">
      <c r="A113" s="37" t="str">
        <f>Translations!$B$452</f>
        <v>Dominica</v>
      </c>
    </row>
    <row r="114" ht="12.75">
      <c r="A114" s="37" t="str">
        <f>Translations!$B$453</f>
        <v>Dominican Republic</v>
      </c>
    </row>
    <row r="115" ht="12.75">
      <c r="A115" s="37" t="str">
        <f>Translations!$B$454</f>
        <v>Ecuador</v>
      </c>
    </row>
    <row r="116" ht="12.75">
      <c r="A116" s="37" t="str">
        <f>Translations!$B$455</f>
        <v>Egypt</v>
      </c>
    </row>
    <row r="117" ht="12.75">
      <c r="A117" s="37" t="str">
        <f>Translations!$B$456</f>
        <v>El Salvador</v>
      </c>
    </row>
    <row r="118" ht="12.75">
      <c r="A118" s="37" t="str">
        <f>Translations!$B$457</f>
        <v>Equatorial Guinea</v>
      </c>
    </row>
    <row r="119" ht="12.75">
      <c r="A119" s="37" t="str">
        <f>Translations!$B$458</f>
        <v>Eritrea</v>
      </c>
    </row>
    <row r="120" ht="12.75">
      <c r="A120" s="37" t="str">
        <f>Translations!$B$376</f>
        <v>Estonia</v>
      </c>
    </row>
    <row r="121" ht="12.75">
      <c r="A121" s="37" t="str">
        <f>Translations!$B$459</f>
        <v>Ethiopia</v>
      </c>
    </row>
    <row r="122" ht="12.75">
      <c r="A122" s="37" t="str">
        <f>Translations!$B$461</f>
        <v>Falkland Islands (Malvinas)</v>
      </c>
    </row>
    <row r="123" ht="12.75">
      <c r="A123" s="37" t="str">
        <f>Translations!$B$460</f>
        <v>Faroe Islands</v>
      </c>
    </row>
    <row r="124" ht="12.75">
      <c r="A124" s="37" t="str">
        <f>Translations!$B$462</f>
        <v>Fiji</v>
      </c>
    </row>
    <row r="125" ht="12.75">
      <c r="A125" s="37" t="str">
        <f>Translations!$B$377</f>
        <v>Finland</v>
      </c>
    </row>
    <row r="126" ht="12.75">
      <c r="A126" s="37" t="str">
        <f>Translations!$B$378</f>
        <v>France</v>
      </c>
    </row>
    <row r="127" ht="12.75">
      <c r="A127" s="37" t="str">
        <f>Translations!$B$464</f>
        <v>French Polynesia</v>
      </c>
    </row>
    <row r="128" ht="12.75">
      <c r="A128" s="37" t="str">
        <f>Translations!$B$465</f>
        <v>Gabon</v>
      </c>
    </row>
    <row r="129" ht="12.75">
      <c r="A129" s="37" t="str">
        <f>Translations!$B$466</f>
        <v>Gambia</v>
      </c>
    </row>
    <row r="130" ht="12.75">
      <c r="A130" s="37" t="str">
        <f>Translations!$B$467</f>
        <v>Georgia</v>
      </c>
    </row>
    <row r="131" ht="12.75">
      <c r="A131" s="37" t="str">
        <f>Translations!$B$379</f>
        <v>Germany</v>
      </c>
    </row>
    <row r="132" ht="12.75">
      <c r="A132" s="37" t="str">
        <f>Translations!$B$468</f>
        <v>Ghana</v>
      </c>
    </row>
    <row r="133" ht="12.75">
      <c r="A133" s="37" t="str">
        <f>Translations!$B$469</f>
        <v>Gibraltar</v>
      </c>
    </row>
    <row r="134" ht="12.75">
      <c r="A134" s="37" t="str">
        <f>Translations!$B$380</f>
        <v>Greece</v>
      </c>
    </row>
    <row r="135" ht="12.75">
      <c r="A135" s="37" t="str">
        <f>Translations!$B$470</f>
        <v>Greenland</v>
      </c>
    </row>
    <row r="136" ht="12.75">
      <c r="A136" s="37" t="str">
        <f>Translations!$B$471</f>
        <v>Grenada</v>
      </c>
    </row>
    <row r="137" ht="12.75">
      <c r="A137" s="37" t="str">
        <f>Translations!$B$473</f>
        <v>Guam</v>
      </c>
    </row>
    <row r="138" ht="12.75">
      <c r="A138" s="37" t="str">
        <f>Translations!$B$474</f>
        <v>Guatemala</v>
      </c>
    </row>
    <row r="139" ht="12.75">
      <c r="A139" s="37" t="str">
        <f>Translations!$B$475</f>
        <v>Guernsey</v>
      </c>
    </row>
    <row r="140" ht="12.75">
      <c r="A140" s="37" t="str">
        <f>Translations!$B$476</f>
        <v>Guinea</v>
      </c>
    </row>
    <row r="141" ht="12.75">
      <c r="A141" s="37" t="str">
        <f>Translations!$B$477</f>
        <v>Guinea-Bissau</v>
      </c>
    </row>
    <row r="142" ht="12.75">
      <c r="A142" s="37" t="str">
        <f>Translations!$B$478</f>
        <v>Guyana</v>
      </c>
    </row>
    <row r="143" ht="12.75">
      <c r="A143" s="37" t="str">
        <f>Translations!$B$479</f>
        <v>Haiti</v>
      </c>
    </row>
    <row r="144" ht="12.75">
      <c r="A144" s="37" t="str">
        <f>Translations!$B$480</f>
        <v>Holy See (Vatican City State)</v>
      </c>
    </row>
    <row r="145" ht="12.75">
      <c r="A145" s="37" t="str">
        <f>Translations!$B$481</f>
        <v>Honduras</v>
      </c>
    </row>
    <row r="146" ht="12.75">
      <c r="A146" s="37" t="str">
        <f>Translations!$B$440</f>
        <v>Hong Kong SAR</v>
      </c>
    </row>
    <row r="147" ht="12.75">
      <c r="A147" s="37" t="str">
        <f>Translations!$B$381</f>
        <v>Hungary</v>
      </c>
    </row>
    <row r="148" ht="12.75">
      <c r="A148" s="37" t="str">
        <f>Translations!$B$382</f>
        <v>Iceland </v>
      </c>
    </row>
    <row r="149" ht="12.75">
      <c r="A149" s="37" t="str">
        <f>Translations!$B$482</f>
        <v>India</v>
      </c>
    </row>
    <row r="150" ht="12.75">
      <c r="A150" s="37" t="str">
        <f>Translations!$B$483</f>
        <v>Indonesia</v>
      </c>
    </row>
    <row r="151" ht="12.75">
      <c r="A151" s="37" t="str">
        <f>Translations!$B$484</f>
        <v>Iran, Islamic Republic of</v>
      </c>
    </row>
    <row r="152" ht="12.75">
      <c r="A152" s="37" t="str">
        <f>Translations!$B$485</f>
        <v>Iraq</v>
      </c>
    </row>
    <row r="153" ht="12.75">
      <c r="A153" s="37" t="str">
        <f>Translations!$B$383</f>
        <v>Ireland</v>
      </c>
    </row>
    <row r="154" ht="12.75">
      <c r="A154" s="37" t="str">
        <f>Translations!$B$486</f>
        <v>Isle of Man</v>
      </c>
    </row>
    <row r="155" ht="12.75">
      <c r="A155" s="37" t="str">
        <f>Translations!$B$487</f>
        <v>Israel</v>
      </c>
    </row>
    <row r="156" ht="12.75">
      <c r="A156" s="37" t="str">
        <f>Translations!$B$384</f>
        <v>Italy</v>
      </c>
    </row>
    <row r="157" ht="12.75">
      <c r="A157" s="37" t="str">
        <f>Translations!$B$488</f>
        <v>Jamaica</v>
      </c>
    </row>
    <row r="158" ht="12.75">
      <c r="A158" s="37" t="str">
        <f>Translations!$B$489</f>
        <v>Japan</v>
      </c>
    </row>
    <row r="159" ht="12.75">
      <c r="A159" s="37" t="str">
        <f>Translations!$B$490</f>
        <v>Jersey</v>
      </c>
    </row>
    <row r="160" ht="12.75">
      <c r="A160" s="37" t="str">
        <f>Translations!$B$491</f>
        <v>Jordan</v>
      </c>
    </row>
    <row r="161" ht="12.75">
      <c r="A161" s="37" t="str">
        <f>Translations!$B$492</f>
        <v>Kazakhstan</v>
      </c>
    </row>
    <row r="162" ht="12.75">
      <c r="A162" s="37" t="str">
        <f>Translations!$B$493</f>
        <v>Kenya</v>
      </c>
    </row>
    <row r="163" ht="12.75">
      <c r="A163" s="37" t="str">
        <f>Translations!$B$494</f>
        <v>Kiribati</v>
      </c>
    </row>
    <row r="164" ht="12.75">
      <c r="A164" s="37" t="str">
        <f>Translations!$B$449</f>
        <v>Korea, Democratic People's Republic of</v>
      </c>
    </row>
    <row r="165" ht="12.75">
      <c r="A165" s="37" t="str">
        <f>Translations!$B$545</f>
        <v>Korea, Republic of</v>
      </c>
    </row>
    <row r="166" ht="15">
      <c r="A166" s="369" t="str">
        <f>Translations!$B$825</f>
        <v>Kosovo, United Nations Interim Administration Mission</v>
      </c>
    </row>
    <row r="167" ht="12.75">
      <c r="A167" s="37" t="str">
        <f>Translations!$B$495</f>
        <v>Kuwait</v>
      </c>
    </row>
    <row r="168" ht="12.75">
      <c r="A168" s="37" t="str">
        <f>Translations!$B$496</f>
        <v>Kyrgyzstan</v>
      </c>
    </row>
    <row r="169" ht="12.75">
      <c r="A169" s="37" t="str">
        <f>Translations!$B$497</f>
        <v>Lao People's Democratic Republic</v>
      </c>
    </row>
    <row r="170" ht="12.75">
      <c r="A170" s="37" t="str">
        <f>Translations!$B$385</f>
        <v>Latvia</v>
      </c>
    </row>
    <row r="171" ht="12.75">
      <c r="A171" s="37" t="str">
        <f>Translations!$B$498</f>
        <v>Lebanon</v>
      </c>
    </row>
    <row r="172" ht="12.75">
      <c r="A172" s="37" t="str">
        <f>Translations!$B$499</f>
        <v>Lesotho</v>
      </c>
    </row>
    <row r="173" ht="12.75">
      <c r="A173" s="37" t="str">
        <f>Translations!$B$500</f>
        <v>Liberia</v>
      </c>
    </row>
    <row r="174" ht="12.75">
      <c r="A174" s="37" t="str">
        <f>Translations!$B$501</f>
        <v>Libya</v>
      </c>
    </row>
    <row r="175" ht="12.75">
      <c r="A175" s="37" t="str">
        <f>Translations!$B$386</f>
        <v>Liechtenstein</v>
      </c>
    </row>
    <row r="176" ht="12.75">
      <c r="A176" s="37" t="str">
        <f>Translations!$B$387</f>
        <v>Lithuania</v>
      </c>
    </row>
    <row r="177" ht="12.75">
      <c r="A177" s="37" t="str">
        <f>Translations!$B$388</f>
        <v>Luxembourg</v>
      </c>
    </row>
    <row r="178" ht="12.75">
      <c r="A178" s="37" t="str">
        <f>Translations!$B$441</f>
        <v>Macao SAR</v>
      </c>
    </row>
    <row r="179" ht="12.75">
      <c r="A179" s="37" t="str">
        <f>Translations!$B$578</f>
        <v>Macedonia, The Former Yugoslav Republic of</v>
      </c>
    </row>
    <row r="180" ht="12.75">
      <c r="A180" s="37" t="str">
        <f>Translations!$B$502</f>
        <v>Madagascar</v>
      </c>
    </row>
    <row r="181" ht="12.75">
      <c r="A181" s="37" t="str">
        <f>Translations!$B$503</f>
        <v>Malawi</v>
      </c>
    </row>
    <row r="182" ht="12.75">
      <c r="A182" s="37" t="str">
        <f>Translations!$B$504</f>
        <v>Malaysia</v>
      </c>
    </row>
    <row r="183" ht="12.75">
      <c r="A183" s="37" t="str">
        <f>Translations!$B$505</f>
        <v>Maldives</v>
      </c>
    </row>
    <row r="184" ht="12.75">
      <c r="A184" s="37" t="str">
        <f>Translations!$B$506</f>
        <v>Mali</v>
      </c>
    </row>
    <row r="185" ht="12.75">
      <c r="A185" s="37" t="str">
        <f>Translations!$B$389</f>
        <v>Malta</v>
      </c>
    </row>
    <row r="186" ht="12.75">
      <c r="A186" s="37" t="str">
        <f>Translations!$B$507</f>
        <v>Marshall Islands</v>
      </c>
    </row>
    <row r="187" ht="12.75">
      <c r="A187" s="37" t="str">
        <f>Translations!$B$509</f>
        <v>Mauritania</v>
      </c>
    </row>
    <row r="188" ht="12.75">
      <c r="A188" s="37" t="str">
        <f>Translations!$B$510</f>
        <v>Mauritius</v>
      </c>
    </row>
    <row r="189" ht="12.75">
      <c r="A189" s="37" t="str">
        <f>Translations!$B$511</f>
        <v>Mayotte</v>
      </c>
    </row>
    <row r="190" ht="12.75">
      <c r="A190" s="37" t="str">
        <f>Translations!$B$512</f>
        <v>Mexico</v>
      </c>
    </row>
    <row r="191" ht="12.75">
      <c r="A191" s="37" t="str">
        <f>Translations!$B$513</f>
        <v>Micronesia, Federated States of</v>
      </c>
    </row>
    <row r="192" ht="12.75">
      <c r="A192" s="37" t="str">
        <f>Translations!$B$546</f>
        <v>Moldova, Republic of</v>
      </c>
    </row>
    <row r="193" ht="12.75">
      <c r="A193" s="37" t="str">
        <f>Translations!$B$514</f>
        <v>Monaco</v>
      </c>
    </row>
    <row r="194" ht="12.75">
      <c r="A194" s="37" t="str">
        <f>Translations!$B$515</f>
        <v>Mongolia</v>
      </c>
    </row>
    <row r="195" ht="12.75">
      <c r="A195" s="37" t="str">
        <f>Translations!$B$516</f>
        <v>Montenegro</v>
      </c>
    </row>
    <row r="196" ht="12.75">
      <c r="A196" s="37" t="str">
        <f>Translations!$B$517</f>
        <v>Montserrat</v>
      </c>
    </row>
    <row r="197" ht="12.75">
      <c r="A197" s="37" t="str">
        <f>Translations!$B$518</f>
        <v>Morocco</v>
      </c>
    </row>
    <row r="198" ht="12.75">
      <c r="A198" s="37" t="str">
        <f>Translations!$B$519</f>
        <v>Mozambique</v>
      </c>
    </row>
    <row r="199" ht="12.75">
      <c r="A199" s="37" t="str">
        <f>Translations!$B$520</f>
        <v>Myanmar</v>
      </c>
    </row>
    <row r="200" ht="12.75">
      <c r="A200" s="37" t="str">
        <f>Translations!$B$521</f>
        <v>Namibia</v>
      </c>
    </row>
    <row r="201" ht="12.75">
      <c r="A201" s="37" t="str">
        <f>Translations!$B$522</f>
        <v>Nauru</v>
      </c>
    </row>
    <row r="202" ht="12.75">
      <c r="A202" s="37" t="str">
        <f>Translations!$B$523</f>
        <v>Nepal</v>
      </c>
    </row>
    <row r="203" ht="12.75">
      <c r="A203" s="37" t="str">
        <f>Translations!$B$390</f>
        <v>Netherlands</v>
      </c>
    </row>
    <row r="204" ht="12.75">
      <c r="A204" s="37" t="str">
        <f>Translations!$B$525</f>
        <v>New Caledonia</v>
      </c>
    </row>
    <row r="205" ht="12.75">
      <c r="A205" s="37" t="str">
        <f>Translations!$B$526</f>
        <v>New Zealand</v>
      </c>
    </row>
    <row r="206" ht="12.75">
      <c r="A206" s="37" t="str">
        <f>Translations!$B$527</f>
        <v>Nicaragua</v>
      </c>
    </row>
    <row r="207" ht="12.75">
      <c r="A207" s="37" t="str">
        <f>Translations!$B$528</f>
        <v>Niger</v>
      </c>
    </row>
    <row r="208" ht="12.75">
      <c r="A208" s="37" t="str">
        <f>Translations!$B$529</f>
        <v>Nigeria</v>
      </c>
    </row>
    <row r="209" ht="12.75">
      <c r="A209" s="37" t="str">
        <f>Translations!$B$530</f>
        <v>Niue</v>
      </c>
    </row>
    <row r="210" ht="12.75">
      <c r="A210" s="37" t="str">
        <f>Translations!$B$531</f>
        <v>Norfolk Island</v>
      </c>
    </row>
    <row r="211" ht="12.75">
      <c r="A211" s="37" t="str">
        <f>Translations!$B$532</f>
        <v>Northern Mariana Islands</v>
      </c>
    </row>
    <row r="212" ht="12.75">
      <c r="A212" s="37" t="str">
        <f>Translations!$B$391</f>
        <v>Norway </v>
      </c>
    </row>
    <row r="213" ht="12.75">
      <c r="A213" s="37" t="str">
        <f>Translations!$B$534</f>
        <v>Oman</v>
      </c>
    </row>
    <row r="214" ht="12.75">
      <c r="A214" s="37" t="str">
        <f>Translations!$B$535</f>
        <v>Pakistan</v>
      </c>
    </row>
    <row r="215" ht="12.75">
      <c r="A215" s="37" t="str">
        <f>Translations!$B$536</f>
        <v>Palau</v>
      </c>
    </row>
    <row r="216" ht="12.75">
      <c r="A216" s="37" t="str">
        <f>Translations!$B$533</f>
        <v>Palestinian Territory, Occupied</v>
      </c>
    </row>
    <row r="217" ht="12.75">
      <c r="A217" s="37" t="str">
        <f>Translations!$B$537</f>
        <v>Panama</v>
      </c>
    </row>
    <row r="218" ht="12.75">
      <c r="A218" s="37" t="str">
        <f>Translations!$B$538</f>
        <v>Papua New Guinea</v>
      </c>
    </row>
    <row r="219" ht="12.75">
      <c r="A219" s="37" t="str">
        <f>Translations!$B$539</f>
        <v>Paraguay</v>
      </c>
    </row>
    <row r="220" ht="12.75">
      <c r="A220" s="37" t="str">
        <f>Translations!$B$540</f>
        <v>Peru</v>
      </c>
    </row>
    <row r="221" ht="12.75">
      <c r="A221" s="37" t="str">
        <f>Translations!$B$541</f>
        <v>Philippines</v>
      </c>
    </row>
    <row r="222" ht="12.75">
      <c r="A222" s="37" t="str">
        <f>Translations!$B$542</f>
        <v>Pitcairn</v>
      </c>
    </row>
    <row r="223" ht="12.75">
      <c r="A223" s="37" t="str">
        <f>Translations!$B$392</f>
        <v>Poland</v>
      </c>
    </row>
    <row r="224" ht="12.75">
      <c r="A224" s="37" t="str">
        <f>Translations!$B$393</f>
        <v>Portugal</v>
      </c>
    </row>
    <row r="225" ht="12.75">
      <c r="A225" s="37" t="str">
        <f>Translations!$B$543</f>
        <v>Puerto Rico</v>
      </c>
    </row>
    <row r="226" ht="12.75">
      <c r="A226" s="37" t="str">
        <f>Translations!$B$544</f>
        <v>Qatar</v>
      </c>
    </row>
    <row r="227" ht="12.75">
      <c r="A227" s="37" t="str">
        <f>Translations!$B$394</f>
        <v>Romania</v>
      </c>
    </row>
    <row r="228" ht="12.75">
      <c r="A228" s="37" t="str">
        <f>Translations!$B$548</f>
        <v>Russian Federation</v>
      </c>
    </row>
    <row r="229" ht="12.75">
      <c r="A229" s="37" t="str">
        <f>Translations!$B$549</f>
        <v>Rwanda</v>
      </c>
    </row>
    <row r="230" ht="12.75">
      <c r="A230" s="37" t="str">
        <f>Translations!$B$550</f>
        <v>Saint Barthélemy</v>
      </c>
    </row>
    <row r="231" ht="15">
      <c r="A231" s="369" t="str">
        <f>Translations!$B$826</f>
        <v>Saint Helena, Ascension and Tristan da Cunha</v>
      </c>
    </row>
    <row r="232" ht="12.75">
      <c r="A232" s="37" t="str">
        <f>Translations!$B$552</f>
        <v>Saint Kitts and Nevis</v>
      </c>
    </row>
    <row r="233" ht="12.75">
      <c r="A233" s="37" t="str">
        <f>Translations!$B$553</f>
        <v>Saint Lucia</v>
      </c>
    </row>
    <row r="234" ht="12.75">
      <c r="A234" s="37" t="str">
        <f>Translations!$B$555</f>
        <v>Saint Pierre and Miquelon</v>
      </c>
    </row>
    <row r="235" ht="12.75">
      <c r="A235" s="37" t="str">
        <f>Translations!$B$556</f>
        <v>Saint Vincent and the Grenadines</v>
      </c>
    </row>
    <row r="236" ht="12.75">
      <c r="A236" s="37" t="str">
        <f>Translations!$B$554</f>
        <v>Saint-Martin (French part)</v>
      </c>
    </row>
    <row r="237" ht="12.75">
      <c r="A237" s="37" t="str">
        <f>Translations!$B$557</f>
        <v>Samoa</v>
      </c>
    </row>
    <row r="238" ht="12.75">
      <c r="A238" s="37" t="str">
        <f>Translations!$B$558</f>
        <v>San Marino</v>
      </c>
    </row>
    <row r="239" ht="12.75">
      <c r="A239" s="37" t="str">
        <f>Translations!$B$559</f>
        <v>Sao Tome and Principe</v>
      </c>
    </row>
    <row r="240" ht="12.75">
      <c r="A240" s="37" t="str">
        <f>Translations!$B$560</f>
        <v>Saudi Arabia</v>
      </c>
    </row>
    <row r="241" ht="12.75">
      <c r="A241" s="37" t="str">
        <f>Translations!$B$561</f>
        <v>Senegal</v>
      </c>
    </row>
    <row r="242" ht="12.75">
      <c r="A242" s="37" t="str">
        <f>Translations!$B$562</f>
        <v>Serbia</v>
      </c>
    </row>
    <row r="243" ht="12.75">
      <c r="A243" s="37" t="str">
        <f>Translations!$B$563</f>
        <v>Seychelles</v>
      </c>
    </row>
    <row r="244" ht="12.75">
      <c r="A244" s="37" t="str">
        <f>Translations!$B$564</f>
        <v>Sierra Leone</v>
      </c>
    </row>
    <row r="245" ht="12.75">
      <c r="A245" s="37" t="str">
        <f>Translations!$B$565</f>
        <v>Singapore</v>
      </c>
    </row>
    <row r="246" ht="15">
      <c r="A246" s="369" t="str">
        <f>Translations!$B$827</f>
        <v>Sint Maarten (Dutch Part)</v>
      </c>
    </row>
    <row r="247" ht="12.75">
      <c r="A247" s="37" t="str">
        <f>Translations!$B$395</f>
        <v>Slovakia</v>
      </c>
    </row>
    <row r="248" ht="12.75">
      <c r="A248" s="37" t="str">
        <f>Translations!$B$396</f>
        <v>Slovenia</v>
      </c>
    </row>
    <row r="249" ht="12.75">
      <c r="A249" s="37" t="str">
        <f>Translations!$B$566</f>
        <v>Solomon Islands</v>
      </c>
    </row>
    <row r="250" ht="12.75">
      <c r="A250" s="37" t="str">
        <f>Translations!$B$567</f>
        <v>Somalia</v>
      </c>
    </row>
    <row r="251" ht="12.75">
      <c r="A251" s="37" t="str">
        <f>Translations!$B$568</f>
        <v>South Africa</v>
      </c>
    </row>
    <row r="252" ht="15">
      <c r="A252" s="369" t="str">
        <f>Translations!$B$828</f>
        <v>South Georgia and the South Sandwich Islands</v>
      </c>
    </row>
    <row r="253" ht="15">
      <c r="A253" s="369" t="str">
        <f>Translations!$B$829</f>
        <v>South Sudan</v>
      </c>
    </row>
    <row r="254" ht="12.75">
      <c r="A254" s="37" t="str">
        <f>Translations!$B$397</f>
        <v>Spain</v>
      </c>
    </row>
    <row r="255" ht="12.75">
      <c r="A255" s="37" t="str">
        <f>Translations!$B$569</f>
        <v>Sri Lanka</v>
      </c>
    </row>
    <row r="256" ht="12.75">
      <c r="A256" s="37" t="str">
        <f>Translations!$B$570</f>
        <v>Sudan</v>
      </c>
    </row>
    <row r="257" ht="12.75">
      <c r="A257" s="37" t="str">
        <f>Translations!$B$571</f>
        <v>Suriname</v>
      </c>
    </row>
    <row r="258" ht="12.75">
      <c r="A258" s="37" t="str">
        <f>Translations!$B$572</f>
        <v>Svalbard and Jan Mayen Islands</v>
      </c>
    </row>
    <row r="259" ht="12.75">
      <c r="A259" s="37" t="str">
        <f>Translations!$B$573</f>
        <v>Swaziland</v>
      </c>
    </row>
    <row r="260" ht="12.75">
      <c r="A260" s="37" t="str">
        <f>Translations!$B$398</f>
        <v>Sweden</v>
      </c>
    </row>
    <row r="261" ht="12.75">
      <c r="A261" s="37" t="str">
        <f>Translations!$B$574</f>
        <v>Switzerland</v>
      </c>
    </row>
    <row r="262" ht="12.75">
      <c r="A262" s="37" t="str">
        <f>Translations!$B$575</f>
        <v>Syrian Arab Republic</v>
      </c>
    </row>
    <row r="263" ht="15">
      <c r="A263" s="369" t="str">
        <f>Translations!$B$830</f>
        <v>Taiwan</v>
      </c>
    </row>
    <row r="264" ht="12.75">
      <c r="A264" s="37" t="str">
        <f>Translations!$B$576</f>
        <v>Tajikistan</v>
      </c>
    </row>
    <row r="265" ht="12.75">
      <c r="A265" s="37" t="str">
        <f>Translations!$B$592</f>
        <v>Tanzania, United Republic of</v>
      </c>
    </row>
    <row r="266" ht="12.75">
      <c r="A266" s="37" t="str">
        <f>Translations!$B$577</f>
        <v>Thailand</v>
      </c>
    </row>
    <row r="267" ht="12.75">
      <c r="A267" s="37" t="str">
        <f>Translations!$B$579</f>
        <v>Timor-Leste</v>
      </c>
    </row>
    <row r="268" ht="12.75">
      <c r="A268" s="37" t="str">
        <f>Translations!$B$580</f>
        <v>Togo</v>
      </c>
    </row>
    <row r="269" ht="12.75">
      <c r="A269" s="37" t="str">
        <f>Translations!$B$581</f>
        <v>Tokelau</v>
      </c>
    </row>
    <row r="270" ht="12.75">
      <c r="A270" s="37" t="str">
        <f>Translations!$B$582</f>
        <v>Tonga</v>
      </c>
    </row>
    <row r="271" ht="12.75">
      <c r="A271" s="37" t="str">
        <f>Translations!$B$583</f>
        <v>Trinidad and Tobago</v>
      </c>
    </row>
    <row r="272" ht="12.75">
      <c r="A272" s="37" t="str">
        <f>Translations!$B$584</f>
        <v>Tunisia</v>
      </c>
    </row>
    <row r="273" ht="12.75">
      <c r="A273" s="37" t="str">
        <f>Translations!$B$585</f>
        <v>Turkey</v>
      </c>
    </row>
    <row r="274" ht="12.75">
      <c r="A274" s="37" t="str">
        <f>Translations!$B$586</f>
        <v>Turkmenistan</v>
      </c>
    </row>
    <row r="275" ht="12.75">
      <c r="A275" s="37" t="str">
        <f>Translations!$B$587</f>
        <v>Turks and Caicos Islands</v>
      </c>
    </row>
    <row r="276" ht="12.75">
      <c r="A276" s="37" t="str">
        <f>Translations!$B$588</f>
        <v>Tuvalu</v>
      </c>
    </row>
    <row r="277" ht="12.75">
      <c r="A277" s="37" t="str">
        <f>Translations!$B$589</f>
        <v>Uganda</v>
      </c>
    </row>
    <row r="278" ht="12.75">
      <c r="A278" s="37" t="str">
        <f>Translations!$B$590</f>
        <v>Ukraine</v>
      </c>
    </row>
    <row r="279" ht="12.75">
      <c r="A279" s="37" t="str">
        <f>Translations!$B$591</f>
        <v>United Arab Emirates</v>
      </c>
    </row>
    <row r="280" ht="12.75">
      <c r="A280" s="37" t="str">
        <f>Translations!$B$399</f>
        <v>United Kingdom</v>
      </c>
    </row>
    <row r="281" ht="12.75">
      <c r="A281" s="37" t="str">
        <f>Translations!$B$593</f>
        <v>United States</v>
      </c>
    </row>
    <row r="282" ht="12.75">
      <c r="A282" s="37" t="str">
        <f>Translations!$B$595</f>
        <v>Uruguay</v>
      </c>
    </row>
    <row r="283" ht="12.75">
      <c r="A283" s="37" t="str">
        <f>Translations!$B$596</f>
        <v>Uzbekistan</v>
      </c>
    </row>
    <row r="284" ht="12.75">
      <c r="A284" s="37" t="str">
        <f>Translations!$B$597</f>
        <v>Vanuatu</v>
      </c>
    </row>
    <row r="285" ht="12.75">
      <c r="A285" s="37" t="str">
        <f>Translations!$B$598</f>
        <v>Venezuela, Bolivarian Republic of</v>
      </c>
    </row>
    <row r="286" ht="12.75">
      <c r="A286" s="37" t="str">
        <f>Translations!$B$599</f>
        <v>Viet Nam</v>
      </c>
    </row>
    <row r="287" ht="12.75">
      <c r="A287" s="37" t="str">
        <f>Translations!$B$426</f>
        <v>Virgin Islands, British</v>
      </c>
    </row>
    <row r="288" ht="12.75">
      <c r="A288" s="37" t="str">
        <f>Translations!$B$594</f>
        <v>Virgin Islands, U.S.</v>
      </c>
    </row>
    <row r="289" ht="12.75">
      <c r="A289" s="37" t="str">
        <f>Translations!$B$600</f>
        <v>Wallis and Futuna Islands</v>
      </c>
    </row>
    <row r="290" ht="12.75">
      <c r="A290" s="37" t="str">
        <f>Translations!$B$601</f>
        <v>Western Sahara</v>
      </c>
    </row>
    <row r="291" ht="12.75">
      <c r="A291" s="37" t="str">
        <f>Translations!$B$602</f>
        <v>Yemen</v>
      </c>
    </row>
    <row r="292" ht="12.75">
      <c r="A292" s="37" t="str">
        <f>Translations!$B$603</f>
        <v>Zambia</v>
      </c>
    </row>
    <row r="293" ht="12.75">
      <c r="A293" s="37" t="str">
        <f>Translations!$B$604</f>
        <v>Zimbabwe</v>
      </c>
    </row>
    <row r="294" ht="12.75"/>
    <row r="295" ht="12.75"/>
    <row r="296" ht="12.75"/>
    <row r="297" ht="12.75">
      <c r="A297" s="15" t="s">
        <v>848</v>
      </c>
    </row>
    <row r="298" ht="12.75">
      <c r="A298" s="14" t="str">
        <f>Translations!$B$605</f>
        <v>submitted to competent authority</v>
      </c>
    </row>
    <row r="299" ht="12.75">
      <c r="A299" s="14" t="str">
        <f>Translations!$B$606</f>
        <v>approved by competent authority</v>
      </c>
    </row>
    <row r="300" ht="12.75">
      <c r="A300" s="14" t="str">
        <f>Translations!$B$607</f>
        <v>rejected by competent authority</v>
      </c>
    </row>
    <row r="301" ht="12.75">
      <c r="A301" s="14" t="str">
        <f>Translations!$B$608</f>
        <v>returned with remarks</v>
      </c>
    </row>
    <row r="302" ht="12.75">
      <c r="A302" s="14" t="str">
        <f>Translations!$B$609</f>
        <v>working draft</v>
      </c>
    </row>
    <row r="303" ht="12.75">
      <c r="A303" s="14"/>
    </row>
    <row r="304" ht="12.75"/>
    <row r="305" ht="12.75"/>
    <row r="306" ht="12.75"/>
    <row r="307" ht="12.75"/>
    <row r="308" ht="12.75"/>
    <row r="309" ht="12.75"/>
    <row r="310" ht="12.75">
      <c r="A310" s="36" t="s">
        <v>288</v>
      </c>
    </row>
    <row r="311" ht="12.75">
      <c r="A311" s="37" t="str">
        <f>Translations!$B$368</f>
        <v>Please select</v>
      </c>
    </row>
    <row r="312" ht="12.75">
      <c r="A312" s="37" t="str">
        <f>Translations!$B$610</f>
        <v>Commercial</v>
      </c>
    </row>
    <row r="313" ht="12.75">
      <c r="A313" s="37" t="str">
        <f>Translations!$B$611</f>
        <v>Non-commercial</v>
      </c>
    </row>
    <row r="314" ht="12.75"/>
    <row r="315" ht="12.75"/>
    <row r="316" ht="12.75">
      <c r="A316" s="39" t="s">
        <v>298</v>
      </c>
    </row>
    <row r="317" ht="12.75">
      <c r="A317" s="37" t="str">
        <f>Translations!$B$368</f>
        <v>Please select</v>
      </c>
    </row>
    <row r="318" ht="12.75">
      <c r="A318" s="37" t="str">
        <f>Translations!$B$612</f>
        <v>Scheduled flights</v>
      </c>
    </row>
    <row r="319" ht="12.75">
      <c r="A319" s="37" t="str">
        <f>Translations!$B$613</f>
        <v>Non-scheduled flights</v>
      </c>
    </row>
    <row r="320" ht="12.75">
      <c r="A320" s="37" t="str">
        <f>Translations!$B$614</f>
        <v>Scheduled and non-scheduled flights</v>
      </c>
    </row>
    <row r="321" ht="12.75"/>
    <row r="322" ht="12.75"/>
    <row r="323" ht="12.75">
      <c r="A323" s="39" t="s">
        <v>316</v>
      </c>
    </row>
    <row r="324" ht="12.75">
      <c r="A324" s="37" t="str">
        <f>Translations!$B$368</f>
        <v>Please select</v>
      </c>
    </row>
    <row r="325" ht="12.75">
      <c r="A325" s="38" t="str">
        <f>Translations!$B$615</f>
        <v>Only intra-EEA flights</v>
      </c>
    </row>
    <row r="326" ht="12.75">
      <c r="A326" s="38" t="str">
        <f>Translations!$B$616</f>
        <v>Flights inside and outside the EEA</v>
      </c>
    </row>
    <row r="327" ht="12.75"/>
    <row r="328" ht="12.75"/>
    <row r="329" ht="12.75">
      <c r="A329" s="39" t="s">
        <v>248</v>
      </c>
    </row>
    <row r="330" ht="12.75">
      <c r="A330" s="37" t="str">
        <f>Translations!$B$368</f>
        <v>Please select</v>
      </c>
    </row>
    <row r="331" ht="12.75">
      <c r="A331" s="37"/>
    </row>
    <row r="332" ht="12.75">
      <c r="A332" s="37" t="str">
        <f>Translations!$B$617</f>
        <v>Captain</v>
      </c>
    </row>
    <row r="333" ht="12.75">
      <c r="A333" s="37" t="str">
        <f>Translations!$B$618</f>
        <v>Mr</v>
      </c>
    </row>
    <row r="334" ht="12.75">
      <c r="A334" s="37" t="str">
        <f>Translations!$B$619</f>
        <v>Mrs</v>
      </c>
    </row>
    <row r="335" ht="12.75">
      <c r="A335" s="37" t="str">
        <f>Translations!$B$620</f>
        <v>Ms</v>
      </c>
    </row>
    <row r="336" ht="12.75">
      <c r="A336" s="37" t="str">
        <f>Translations!$B$621</f>
        <v>Miss</v>
      </c>
    </row>
    <row r="337" ht="12.75">
      <c r="A337" s="37" t="str">
        <f>Translations!$B$622</f>
        <v>Dr</v>
      </c>
    </row>
    <row r="338" ht="12.75"/>
    <row r="339" ht="12.75">
      <c r="A339" s="39" t="s">
        <v>353</v>
      </c>
    </row>
    <row r="340" ht="12.75">
      <c r="A340" s="40" t="str">
        <f>Translations!$B$368</f>
        <v>Please select</v>
      </c>
    </row>
    <row r="341" ht="12.75">
      <c r="A341" s="40"/>
    </row>
    <row r="342" ht="12.75">
      <c r="A342" s="37" t="str">
        <f>Translations!$B$623</f>
        <v>Company / Limited Liability Partnership</v>
      </c>
    </row>
    <row r="343" ht="12.75">
      <c r="A343" s="37" t="str">
        <f>Translations!$B$624</f>
        <v>Partnership</v>
      </c>
    </row>
    <row r="344" ht="12.75">
      <c r="A344" s="37" t="str">
        <f>Translations!$B$625</f>
        <v>Individual / Sole Trader</v>
      </c>
    </row>
    <row r="345" ht="12.75"/>
    <row r="346" ht="12.75">
      <c r="A346" s="39" t="s">
        <v>224</v>
      </c>
    </row>
    <row r="347" ht="12.75">
      <c r="A347" s="37" t="str">
        <f>Translations!$B$368</f>
        <v>Please select</v>
      </c>
    </row>
    <row r="348" ht="12.75">
      <c r="A348" s="37" t="str">
        <f>Translations!$B$626</f>
        <v>Actual/standard mass from Mass &amp; Balance documentation</v>
      </c>
    </row>
    <row r="349" ht="12.75">
      <c r="A349" s="37" t="str">
        <f>Translations!$B$627</f>
        <v>Alternative methodology</v>
      </c>
    </row>
    <row r="350" ht="12.75"/>
    <row r="351" ht="12.75">
      <c r="A351" s="39" t="s">
        <v>226</v>
      </c>
    </row>
    <row r="352" ht="12.75">
      <c r="A352" s="37" t="str">
        <f>Translations!$B$368</f>
        <v>Please select</v>
      </c>
    </row>
    <row r="353" ht="12.75">
      <c r="A353" s="37" t="str">
        <f>Translations!$B$628</f>
        <v>100 kg default</v>
      </c>
    </row>
    <row r="354" ht="12.75">
      <c r="A354" s="37" t="str">
        <f>Translations!$B$629</f>
        <v>Mass contained in Mass &amp; Balance documentation</v>
      </c>
    </row>
    <row r="355" ht="12.75">
      <c r="A355" s="18"/>
    </row>
    <row r="356" ht="12.75">
      <c r="A356" s="36" t="s">
        <v>381</v>
      </c>
    </row>
    <row r="357" ht="12.75">
      <c r="A357" s="37"/>
    </row>
    <row r="358" ht="12.75">
      <c r="A358" s="41" t="s">
        <v>210</v>
      </c>
    </row>
    <row r="359" ht="12.75">
      <c r="A359" s="41" t="s">
        <v>211</v>
      </c>
    </row>
    <row r="360" ht="12.75">
      <c r="A360" s="41" t="s">
        <v>212</v>
      </c>
    </row>
    <row r="361" ht="12.75">
      <c r="A361" s="41" t="s">
        <v>213</v>
      </c>
    </row>
    <row r="362" ht="12.75">
      <c r="A362" s="41" t="s">
        <v>214</v>
      </c>
    </row>
    <row r="363" ht="12.75">
      <c r="A363" s="41" t="s">
        <v>392</v>
      </c>
    </row>
    <row r="364" ht="12.75">
      <c r="A364" s="41" t="s">
        <v>394</v>
      </c>
    </row>
    <row r="365" ht="12.75">
      <c r="A365" s="41" t="s">
        <v>397</v>
      </c>
    </row>
    <row r="366" ht="12.75"/>
    <row r="367" ht="12.75">
      <c r="A367" s="39" t="s">
        <v>680</v>
      </c>
    </row>
    <row r="368" ht="12.75">
      <c r="A368" s="37" t="str">
        <f>Translations!$B$368</f>
        <v>Please select</v>
      </c>
    </row>
    <row r="369" ht="12.75">
      <c r="A369" s="37" t="str">
        <f>Translations!$B$630</f>
        <v>No documented environmental management system in place</v>
      </c>
    </row>
    <row r="370" ht="12.75">
      <c r="A370" s="37" t="str">
        <f>Translations!$B$631</f>
        <v>Documented environmental management system in place</v>
      </c>
    </row>
    <row r="371" ht="12.75">
      <c r="A371" s="37" t="str">
        <f>Translations!$B$632</f>
        <v>Certified environmental management system in place</v>
      </c>
    </row>
    <row r="372" ht="12.75"/>
    <row r="373" ht="12.75"/>
    <row r="374" ht="12.75">
      <c r="A374" s="39" t="s">
        <v>453</v>
      </c>
    </row>
    <row r="375" ht="12.75">
      <c r="A375" s="37" t="str">
        <f>Translations!$B$368</f>
        <v>Please select</v>
      </c>
    </row>
    <row r="376" ht="12.75">
      <c r="A376" s="37" t="b">
        <v>1</v>
      </c>
    </row>
    <row r="377" ht="12.75">
      <c r="A377" s="37" t="b">
        <v>0</v>
      </c>
    </row>
    <row r="378" ht="12.75"/>
    <row r="379" ht="12.75">
      <c r="A379" s="39" t="s">
        <v>1106</v>
      </c>
    </row>
    <row r="380" ht="12.75">
      <c r="A380" s="37" t="b">
        <v>1</v>
      </c>
    </row>
    <row r="381" ht="12.75">
      <c r="A381" s="37" t="b">
        <v>0</v>
      </c>
    </row>
    <row r="382" ht="12.75"/>
    <row r="383" ht="12.75">
      <c r="A383" s="39" t="s">
        <v>218</v>
      </c>
    </row>
    <row r="384" ht="12.75">
      <c r="A384" s="37" t="str">
        <f>Translations!$B$633</f>
        <v>Use by Competent Authority only</v>
      </c>
    </row>
    <row r="385" ht="12.75">
      <c r="A385" s="37" t="str">
        <f>Translations!$B$634</f>
        <v>To be filled in by aircraft operator</v>
      </c>
    </row>
    <row r="386" ht="12.75"/>
    <row r="387" ht="12.75"/>
    <row r="388" ht="12.75">
      <c r="A388" s="36" t="s">
        <v>132</v>
      </c>
    </row>
    <row r="389" ht="12.75">
      <c r="A389" s="37" t="str">
        <f>Translations!$B$635</f>
        <v>Monitoring Plan for Annual Emissions</v>
      </c>
    </row>
    <row r="390" ht="12.75">
      <c r="A390" s="37" t="str">
        <f>Translations!$B$636</f>
        <v>Monitoring Plan for  Tonne-Kilometre Data</v>
      </c>
    </row>
    <row r="391" ht="12.75"/>
    <row r="392" ht="12.75"/>
    <row r="393" ht="12.75">
      <c r="A393" s="36" t="s">
        <v>181</v>
      </c>
    </row>
    <row r="394" ht="12.75">
      <c r="A394" s="37"/>
    </row>
    <row r="395" ht="12.75">
      <c r="A395" s="37" t="str">
        <f>Translations!$B$637</f>
        <v>n.a.</v>
      </c>
    </row>
    <row r="396" ht="12.75"/>
    <row r="397" ht="12.75">
      <c r="A397" s="36" t="s">
        <v>137</v>
      </c>
    </row>
    <row r="398" ht="12.75">
      <c r="A398" s="37" t="str">
        <f>Translations!$B$638</f>
        <v>New monitoring plan</v>
      </c>
    </row>
    <row r="399" ht="12.75">
      <c r="A399" s="37" t="str">
        <f>Translations!$B$639</f>
        <v>Updated monitoring plan</v>
      </c>
    </row>
    <row r="400" ht="12.75"/>
    <row r="401" ht="12.75"/>
    <row r="402" ht="12.75">
      <c r="A402" s="36" t="s">
        <v>715</v>
      </c>
    </row>
    <row r="403" ht="12.75">
      <c r="A403" s="42" t="b">
        <v>1</v>
      </c>
    </row>
    <row r="404" ht="12.75">
      <c r="A404" s="42" t="b">
        <v>0</v>
      </c>
    </row>
    <row r="405" ht="12.75">
      <c r="A405" s="42">
        <v>1</v>
      </c>
    </row>
    <row r="406" ht="12.75">
      <c r="A406" s="42">
        <v>0</v>
      </c>
    </row>
    <row r="407" ht="12.75"/>
    <row r="408" ht="12.75"/>
    <row r="409" ht="12.75">
      <c r="A409" s="39" t="s">
        <v>797</v>
      </c>
    </row>
    <row r="410" ht="12.75">
      <c r="A410" s="40" t="str">
        <f>Translations!$B$368</f>
        <v>Please select</v>
      </c>
    </row>
    <row r="411" ht="12.75">
      <c r="A411" s="40" t="str">
        <f>Translations!$B$640</f>
        <v>As measured by fuel supplier</v>
      </c>
    </row>
    <row r="412" ht="12.75">
      <c r="A412" s="40" t="str">
        <f>Translations!$B$641</f>
        <v>On-board measuring equipment</v>
      </c>
    </row>
    <row r="413" ht="12.75"/>
    <row r="414" ht="12.75">
      <c r="A414" s="39" t="s">
        <v>800</v>
      </c>
    </row>
    <row r="415" ht="12.75">
      <c r="A415" s="40" t="str">
        <f>Translations!$B$368</f>
        <v>Please select</v>
      </c>
    </row>
    <row r="416" ht="12.75">
      <c r="A416" s="40"/>
    </row>
    <row r="417" ht="12.75">
      <c r="A417" s="40" t="str">
        <f>Translations!$B$642</f>
        <v>Taken from fuel supplier (delivery notes or invoices)</v>
      </c>
    </row>
    <row r="418" ht="12.75">
      <c r="A418" s="40" t="str">
        <f>Translations!$B$643</f>
        <v>Recorded in Mass &amp; Balance documentation</v>
      </c>
    </row>
    <row r="419" ht="12.75">
      <c r="A419" s="40" t="str">
        <f>Translations!$B$644</f>
        <v>Recorded in aircraft technical log</v>
      </c>
    </row>
    <row r="420" ht="12.75">
      <c r="A420" s="40" t="str">
        <f>Translations!$B$645</f>
        <v>Transmitted electronically from aircraft to operator</v>
      </c>
    </row>
    <row r="421" ht="12.75"/>
    <row r="422" ht="12.75">
      <c r="A422" s="39" t="s">
        <v>776</v>
      </c>
    </row>
    <row r="423" ht="12.75">
      <c r="A423" s="37" t="str">
        <f>Translations!$B$368</f>
        <v>Please select</v>
      </c>
    </row>
    <row r="424" ht="12.75">
      <c r="A424" s="37"/>
    </row>
    <row r="425" ht="12.75">
      <c r="A425" s="37" t="str">
        <f>Translations!$B$646</f>
        <v>Daily</v>
      </c>
    </row>
    <row r="426" ht="12.75">
      <c r="A426" s="37" t="str">
        <f>Translations!$B$647</f>
        <v>Weekly</v>
      </c>
    </row>
    <row r="427" ht="12.75">
      <c r="A427" s="37" t="str">
        <f>Translations!$B$648</f>
        <v>Monthly</v>
      </c>
    </row>
    <row r="428" ht="12.75">
      <c r="A428" s="37" t="str">
        <f>Translations!$B$649</f>
        <v>Annual</v>
      </c>
    </row>
    <row r="429" ht="12.75"/>
    <row r="430" ht="12.75">
      <c r="A430" s="39" t="s">
        <v>808</v>
      </c>
    </row>
    <row r="431" ht="12.75">
      <c r="A431" s="37" t="str">
        <f>Translations!$B$368</f>
        <v>Please select</v>
      </c>
    </row>
    <row r="432" ht="12.75">
      <c r="A432" s="37" t="str">
        <f>Translations!$B$650</f>
        <v>EF</v>
      </c>
    </row>
    <row r="433" ht="12.75">
      <c r="A433" s="37" t="str">
        <f>Translations!$B$651</f>
        <v>NCV</v>
      </c>
    </row>
    <row r="434" ht="12.75">
      <c r="A434" s="37" t="str">
        <f>Translations!$B$652</f>
        <v>NCV &amp; EF</v>
      </c>
    </row>
    <row r="435" ht="12.75">
      <c r="A435" s="37" t="str">
        <f>Translations!$B$653</f>
        <v>Biogenic content</v>
      </c>
    </row>
    <row r="436" ht="12.75">
      <c r="A436" s="37" t="str">
        <f>Translations!$B$654</f>
        <v>NCV, EF &amp; bio</v>
      </c>
    </row>
    <row r="437" ht="12.75"/>
    <row r="438" ht="12.75">
      <c r="A438" s="39" t="s">
        <v>813</v>
      </c>
    </row>
    <row r="439" ht="12.75">
      <c r="A439" s="37" t="str">
        <f>Translations!$B$368</f>
        <v>Please select</v>
      </c>
    </row>
    <row r="440" ht="12.75">
      <c r="A440" s="37" t="s">
        <v>814</v>
      </c>
    </row>
    <row r="441" ht="12.75">
      <c r="A441" s="37" t="s">
        <v>815</v>
      </c>
    </row>
    <row r="442" ht="12.75">
      <c r="A442" s="37" t="str">
        <f>Translations!$B$637</f>
        <v>n.a.</v>
      </c>
    </row>
    <row r="443" ht="12.75"/>
    <row r="444" ht="12.75">
      <c r="A444" s="39" t="s">
        <v>667</v>
      </c>
    </row>
    <row r="445" ht="12.75">
      <c r="A445" s="43">
        <f>""</f>
      </c>
    </row>
    <row r="446" ht="12.75">
      <c r="A446" s="43">
        <v>2</v>
      </c>
    </row>
    <row r="447" ht="12.75">
      <c r="A447" s="43">
        <v>1</v>
      </c>
    </row>
    <row r="448" ht="12.75">
      <c r="A448" s="43" t="str">
        <f>Translations!$B$637</f>
        <v>n.a.</v>
      </c>
    </row>
    <row r="449" ht="12.75"/>
    <row r="450" ht="12.75"/>
    <row r="451" ht="12.75"/>
    <row r="452" ht="12.75"/>
    <row r="453" ht="12.75">
      <c r="A453" s="39" t="s">
        <v>12</v>
      </c>
    </row>
    <row r="454" ht="12.75">
      <c r="A454" s="37" t="str">
        <f>Translations!$B$368</f>
        <v>Please select</v>
      </c>
    </row>
    <row r="455" ht="12.75">
      <c r="A455" s="37" t="str">
        <f>Translations!$B$655</f>
        <v>Major</v>
      </c>
    </row>
    <row r="456" ht="12.75">
      <c r="A456" s="37" t="str">
        <f>Translations!$B$656</f>
        <v>Minor</v>
      </c>
    </row>
    <row r="457" ht="12.75">
      <c r="A457" s="37" t="str">
        <f>Translations!$B$657</f>
        <v>De minimis</v>
      </c>
    </row>
    <row r="458" ht="12.75"/>
    <row r="459" ht="12.75">
      <c r="A459" s="39" t="s">
        <v>16</v>
      </c>
    </row>
    <row r="460" ht="12.75">
      <c r="A460" s="44" t="str">
        <f>Translations!$B$368</f>
        <v>Please select</v>
      </c>
    </row>
    <row r="461" ht="12.75">
      <c r="A461" s="44" t="str">
        <f>Translations!$B$220</f>
        <v>Method A</v>
      </c>
    </row>
    <row r="462" ht="12.75">
      <c r="A462" s="44" t="str">
        <f>Translations!$B$222</f>
        <v>Method B</v>
      </c>
    </row>
    <row r="463" ht="12.75"/>
    <row r="464" ht="12.75"/>
    <row r="465" ht="12.75">
      <c r="A465" s="39" t="s">
        <v>17</v>
      </c>
    </row>
    <row r="466" ht="12.75">
      <c r="A466" s="44" t="str">
        <f>Translations!$B$368</f>
        <v>Please select</v>
      </c>
    </row>
    <row r="467" ht="12.75">
      <c r="A467" s="37" t="str">
        <f>Translations!$B$658</f>
        <v>Actual density in aircraft tanks</v>
      </c>
    </row>
    <row r="468" ht="12.75">
      <c r="A468" s="37" t="str">
        <f>Translations!$B$659</f>
        <v>Actual density of uplift</v>
      </c>
    </row>
    <row r="469" ht="12.75">
      <c r="A469" s="37" t="str">
        <f>Translations!$B$660</f>
        <v>Standard value (0.8kg/litre)</v>
      </c>
    </row>
    <row r="470" ht="12.75"/>
    <row r="471" ht="12.75"/>
    <row r="472" ht="12.75">
      <c r="A472" s="39" t="s">
        <v>21</v>
      </c>
    </row>
    <row r="473" ht="12.75">
      <c r="A473" s="37" t="str">
        <f>Translations!$B$661</f>
        <v>Jet kerosene</v>
      </c>
    </row>
    <row r="474" ht="12.75">
      <c r="A474" s="37" t="str">
        <f>Translations!$B$662</f>
        <v>Jet gasoline</v>
      </c>
    </row>
    <row r="475" ht="12.75">
      <c r="A475" s="37" t="str">
        <f>Translations!$B$663</f>
        <v>Aviation gasoline</v>
      </c>
    </row>
    <row r="476" ht="12.75">
      <c r="A476" s="37" t="str">
        <f>Translations!$B$664</f>
        <v>Alternative</v>
      </c>
    </row>
    <row r="477" ht="12.75">
      <c r="A477" s="37" t="str">
        <f>Translations!$B$184</f>
        <v>Biofuel</v>
      </c>
    </row>
    <row r="478" ht="12.75"/>
    <row r="479" ht="12.75">
      <c r="A479" s="39" t="s">
        <v>29</v>
      </c>
    </row>
    <row r="480" ht="12.75">
      <c r="A480" s="37"/>
    </row>
    <row r="481" ht="12.75">
      <c r="A481" s="37" t="s">
        <v>814</v>
      </c>
    </row>
    <row r="482" ht="12.75">
      <c r="A482" s="37" t="s">
        <v>815</v>
      </c>
    </row>
    <row r="483" ht="12.75">
      <c r="A483" s="37" t="str">
        <f>Translations!$B$665</f>
        <v>unknown</v>
      </c>
    </row>
    <row r="484" ht="12.75"/>
    <row r="485" ht="12.75"/>
    <row r="486" ht="12.75">
      <c r="A486" s="36" t="str">
        <f>Translations!$B$666</f>
        <v>Commission approved tools</v>
      </c>
    </row>
    <row r="487" ht="12.75">
      <c r="A487" s="44" t="str">
        <f>Translations!$B$368</f>
        <v>Please select</v>
      </c>
    </row>
    <row r="488" ht="12.75">
      <c r="A488" s="44"/>
    </row>
    <row r="489" ht="12.75">
      <c r="A489" s="37" t="str">
        <f>Translations!$B$667</f>
        <v>Small Emitters Tool - Eurocontrol's fuel consumption estimation tool</v>
      </c>
    </row>
    <row r="490" ht="12.75"/>
    <row r="491" ht="12.75"/>
    <row r="492" ht="12.75"/>
    <row r="493" ht="12.75"/>
    <row r="494" ht="12.75"/>
    <row r="495" ht="12.75">
      <c r="A495" s="36" t="s">
        <v>187</v>
      </c>
    </row>
    <row r="496" ht="12.75">
      <c r="A496" s="37" t="str">
        <f>Translations!$B$368</f>
        <v>Please select</v>
      </c>
    </row>
    <row r="497" ht="12.75">
      <c r="A497" s="37"/>
    </row>
    <row r="498" ht="12.75">
      <c r="A498" s="37" t="str">
        <f>Translations!$B$637</f>
        <v>n.a.</v>
      </c>
    </row>
    <row r="499" ht="12.75">
      <c r="A499" s="37" t="str">
        <f>Translations!$B$668</f>
        <v>Environment Agency</v>
      </c>
    </row>
    <row r="500" ht="12.75">
      <c r="A500" s="37" t="str">
        <f>Translations!$B$669</f>
        <v>Ministry of Environment</v>
      </c>
    </row>
    <row r="501" ht="12.75">
      <c r="A501" s="37" t="str">
        <f>Translations!$B$670</f>
        <v>Civil Aviation Authority</v>
      </c>
    </row>
    <row r="502" ht="12.75">
      <c r="A502" s="37" t="str">
        <f>Translations!$B$671</f>
        <v>Ministry of Transport</v>
      </c>
    </row>
    <row r="503" ht="12.75">
      <c r="A503" s="37"/>
    </row>
    <row r="504" ht="12.75">
      <c r="A504" s="37"/>
    </row>
    <row r="505" ht="12.75">
      <c r="A505" s="37"/>
    </row>
    <row r="506" ht="12.75">
      <c r="A506" s="37"/>
    </row>
    <row r="507" ht="12.75">
      <c r="A507" s="37"/>
    </row>
    <row r="508" ht="12.75">
      <c r="A508" s="37"/>
    </row>
    <row r="509" ht="12.75">
      <c r="A509" s="37"/>
    </row>
    <row r="510" ht="12.75">
      <c r="A510" s="37"/>
    </row>
    <row r="511" ht="12.75">
      <c r="A511" s="37"/>
    </row>
    <row r="512" ht="12.75">
      <c r="A512" s="37"/>
    </row>
    <row r="513" ht="12.75">
      <c r="A513" s="37"/>
    </row>
    <row r="516" ht="12.75">
      <c r="A516" s="36" t="s">
        <v>287</v>
      </c>
    </row>
    <row r="517" ht="12.75">
      <c r="A517" s="37" t="str">
        <f>Translations!$B$368</f>
        <v>Please select</v>
      </c>
    </row>
    <row r="518" ht="12.75">
      <c r="A518" s="37"/>
    </row>
    <row r="519" ht="12.75">
      <c r="A519" s="37" t="str">
        <f>Translations!$B$672</f>
        <v>Afghanistan - Ministry of Transport and Civil Aviation</v>
      </c>
    </row>
    <row r="520" ht="12.75">
      <c r="A520" s="37" t="str">
        <f>Translations!$B$673</f>
        <v>Algeria - Établissement Nationale de la Navigation Aérienne (ENNA)</v>
      </c>
    </row>
    <row r="521" ht="12.75">
      <c r="A521" s="37" t="str">
        <f>Translations!$B$674</f>
        <v>Angola - Instituto Nacional da Aviação Civil</v>
      </c>
    </row>
    <row r="522" ht="12.75">
      <c r="A522" s="37" t="str">
        <f>Translations!$B$675</f>
        <v>Argentina - Comando de Regiones Aéreas</v>
      </c>
    </row>
    <row r="523" ht="12.75">
      <c r="A523" s="37" t="str">
        <f>Translations!$B$676</f>
        <v>Armenia - General Department of Civil Aviation</v>
      </c>
    </row>
    <row r="524" ht="12.75">
      <c r="A524" s="37" t="str">
        <f>Translations!$B$677</f>
        <v>Australia - Civil Aviation Safety Authority</v>
      </c>
    </row>
    <row r="525" ht="12.75">
      <c r="A525" s="37" t="str">
        <f>Translations!$B$678</f>
        <v>Austria - Ministry of Transport, Innovation and Technology</v>
      </c>
    </row>
    <row r="526" ht="12.75">
      <c r="A526" s="37" t="str">
        <f>Translations!$B$679</f>
        <v>Bahrain - Civil Aviation Affairs</v>
      </c>
    </row>
    <row r="527" ht="12.75">
      <c r="A527" s="37" t="str">
        <f>Translations!$B$680</f>
        <v>Belgium - Service public fédéral Mobilité et Transports</v>
      </c>
    </row>
    <row r="528" ht="12.75">
      <c r="A528" s="37" t="str">
        <f>Translations!$B$681</f>
        <v>Bermuda - Bermuda Department of Civil Aviation (DCA)</v>
      </c>
    </row>
    <row r="529" ht="12.75">
      <c r="A529" s="37" t="str">
        <f>Translations!$B$682</f>
        <v>Bolivia - Dirección General de Aeronáutica Civil</v>
      </c>
    </row>
    <row r="530" ht="12.75">
      <c r="A530" s="37" t="str">
        <f>Translations!$B$683</f>
        <v>Bosnia and Herzegovina - Department of Civil Aviation</v>
      </c>
    </row>
    <row r="531" ht="12.75">
      <c r="A531" s="37" t="str">
        <f>Translations!$B$684</f>
        <v>Botswana - Ministry of Works &amp; Transport — Department of Civil Aviation</v>
      </c>
    </row>
    <row r="532" ht="12.75">
      <c r="A532" s="37" t="str">
        <f>Translations!$B$685</f>
        <v>Brazil - Agência Nacional de Aviação Civil (ANAC)</v>
      </c>
    </row>
    <row r="533" ht="12.75">
      <c r="A533" s="37" t="str">
        <f>Translations!$B$686</f>
        <v>Brunei Darussalam - Department of Civil Aviation</v>
      </c>
    </row>
    <row r="534" ht="12.75">
      <c r="A534" s="37" t="str">
        <f>Translations!$B$687</f>
        <v>Bulgaria - Civil Aviation Administration</v>
      </c>
    </row>
    <row r="535" ht="12.75">
      <c r="A535" s="37" t="str">
        <f>Translations!$B$688</f>
        <v>Cambodia - Ministry of Public Works and Transport</v>
      </c>
    </row>
    <row r="536" ht="12.75">
      <c r="A536" s="37" t="str">
        <f>Translations!$B$689</f>
        <v>Canada - Canadian Transportation Agency</v>
      </c>
    </row>
    <row r="537" ht="12.75">
      <c r="A537" s="37" t="str">
        <f>Translations!$B$690</f>
        <v>Cape Verde - Agência de Aviação Civil (AAC)</v>
      </c>
    </row>
    <row r="538" ht="12.75">
      <c r="A538" s="37" t="str">
        <f>Translations!$B$691</f>
        <v>Cayman - Civil Aviation Authority (CAA) of the Cayman Islands</v>
      </c>
    </row>
    <row r="539" ht="12.75">
      <c r="A539" s="37" t="str">
        <f>Translations!$B$692</f>
        <v>Chile - Dirección General de Aeronáutica Civil</v>
      </c>
    </row>
    <row r="540" ht="12.75">
      <c r="A540" s="37" t="str">
        <f>Translations!$B$693</f>
        <v>China - Air Traffic Management Bureau (ATMB), General Administration of Civil Aviation of China</v>
      </c>
    </row>
    <row r="541" ht="12.75">
      <c r="A541" s="37" t="str">
        <f>Translations!$B$694</f>
        <v>Colombia - República de Colombia Aeronáutica Civil</v>
      </c>
    </row>
    <row r="542" ht="12.75">
      <c r="A542" s="37" t="str">
        <f>Translations!$B$695</f>
        <v>Costa Rica - Dirección General de Aviación Civil</v>
      </c>
    </row>
    <row r="543" ht="12.75">
      <c r="A543" s="37" t="str">
        <f>Translations!$B$696</f>
        <v>Croatia - Civil Aviation Authority</v>
      </c>
    </row>
    <row r="544" ht="12.75">
      <c r="A544" s="37" t="str">
        <f>Translations!$B$697</f>
        <v>Cuba - Instituto de Aeronáutica Civil de Cuba</v>
      </c>
    </row>
    <row r="545" ht="12.75">
      <c r="A545" s="37" t="str">
        <f>Translations!$B$698</f>
        <v>Cyprus - Department of Civil Aviation of Cyprus</v>
      </c>
    </row>
    <row r="546" ht="12.75">
      <c r="A546" s="37" t="str">
        <f>Translations!$B$699</f>
        <v>Czech Republic - Civil Aviation Authority</v>
      </c>
    </row>
    <row r="547" ht="12.75">
      <c r="A547" s="37" t="str">
        <f>Translations!$B$700</f>
        <v>Denmark - Civil Aviation Administration</v>
      </c>
    </row>
    <row r="548" ht="12.75">
      <c r="A548" s="37" t="str">
        <f>Translations!$B$701</f>
        <v>Dominican Republic - Instituto Dominicano de Aviación Civil</v>
      </c>
    </row>
    <row r="549" ht="12.75">
      <c r="A549" s="37" t="str">
        <f>Translations!$B$702</f>
        <v>Ecuador - Dirección General de Aviación Civil del Ecuador</v>
      </c>
    </row>
    <row r="550" ht="12.75">
      <c r="A550" s="37" t="str">
        <f>Translations!$B$703</f>
        <v>Egypt - Ministry of Civil Aviation</v>
      </c>
    </row>
    <row r="551" ht="12.75">
      <c r="A551" s="37" t="str">
        <f>Translations!$B$704</f>
        <v>El Salvador - Autoridad de Aviación Civil – El Salvador</v>
      </c>
    </row>
    <row r="552" ht="12.75">
      <c r="A552" s="37" t="str">
        <f>Translations!$B$705</f>
        <v>Estonia - Estonian Civil Aviation Administration</v>
      </c>
    </row>
    <row r="553" ht="12.75">
      <c r="A553" s="37" t="str">
        <f>Translations!$B$706</f>
        <v>Fiji - Civil Aviation Authority</v>
      </c>
    </row>
    <row r="554" ht="12.75">
      <c r="A554" s="37" t="str">
        <f>Translations!$B$707</f>
        <v>Finland - Civil Aviation Authority</v>
      </c>
    </row>
    <row r="555" ht="12.75">
      <c r="A555" s="37" t="str">
        <f>Translations!$B$708</f>
        <v>France - Direction Générale de I' Aviation Civile (DGAC)</v>
      </c>
    </row>
    <row r="556" ht="12.75">
      <c r="A556" s="37" t="str">
        <f>Translations!$B$709</f>
        <v>Gambia - Gambia Civil Aviation Authority</v>
      </c>
    </row>
    <row r="557" ht="12.75">
      <c r="A557" s="37" t="str">
        <f>Translations!$B$710</f>
        <v>Germany - Air Navigation Services</v>
      </c>
    </row>
    <row r="558" ht="12.75">
      <c r="A558" s="37" t="str">
        <f>Translations!$B$711</f>
        <v>Ghana - Ghana Civil Aviation Authority</v>
      </c>
    </row>
    <row r="559" ht="12.75">
      <c r="A559" s="37" t="str">
        <f>Translations!$B$712</f>
        <v>Greece - Hellenic Civil Aviation Authority</v>
      </c>
    </row>
    <row r="560" ht="12.75">
      <c r="A560" s="37" t="str">
        <f>Translations!$B$713</f>
        <v>Hungary - Directorate for Air Transport</v>
      </c>
    </row>
    <row r="561" ht="12.75">
      <c r="A561" s="37" t="str">
        <f>Translations!$B$714</f>
        <v>Iceland - Civil Aviation Administration</v>
      </c>
    </row>
    <row r="562" ht="12.75">
      <c r="A562" s="37" t="str">
        <f>Translations!$B$715</f>
        <v>India - Directorate General of Civil Aviation</v>
      </c>
    </row>
    <row r="563" ht="12.75">
      <c r="A563" s="37" t="str">
        <f>Translations!$B$716</f>
        <v>Indonesia - Direktorat Jenderal Perhubungan Udara</v>
      </c>
    </row>
    <row r="564" ht="12.75">
      <c r="A564" s="37" t="str">
        <f>Translations!$B$717</f>
        <v>Iran, Islamic Republic of - Civil Aviation Organization of Iran</v>
      </c>
    </row>
    <row r="565" ht="12.75">
      <c r="A565" s="37" t="str">
        <f>Translations!$B$718</f>
        <v>Ireland - Irish Aviation Authority</v>
      </c>
    </row>
    <row r="566" ht="12.75">
      <c r="A566" s="38" t="str">
        <f>Translations!$B$831</f>
        <v>Ireland - Commission for Aviation Regulation</v>
      </c>
    </row>
    <row r="567" ht="12.75">
      <c r="A567" s="37" t="str">
        <f>Translations!$B$719</f>
        <v>Israel - Civil Aviation Authority</v>
      </c>
    </row>
    <row r="568" ht="12.75">
      <c r="A568" s="38" t="str">
        <f>Translations!$B$1032</f>
        <v>Italy - ENAC - Ente Nazionale per l'Aviazione Civile</v>
      </c>
    </row>
    <row r="569" ht="12.75">
      <c r="A569" s="37" t="str">
        <f>Translations!$B$721</f>
        <v>Jamaica - Civil Aviation Authority</v>
      </c>
    </row>
    <row r="570" ht="12.75">
      <c r="A570" s="37" t="str">
        <f>Translations!$B$722</f>
        <v>Japan - Ministry of Land, Infrastructure and Transport</v>
      </c>
    </row>
    <row r="571" ht="12.75">
      <c r="A571" s="37" t="str">
        <f>Translations!$B$723</f>
        <v>Jordan - Civil Aviation Regulatory Commission (CARC) (formerly called "Jordan Civil Aviation Authority (JCAA)")</v>
      </c>
    </row>
    <row r="572" ht="12.75">
      <c r="A572" s="37" t="str">
        <f>Translations!$B$724</f>
        <v>Kenya - Kenya Civil Aviation Authority</v>
      </c>
    </row>
    <row r="573" ht="12.75">
      <c r="A573" s="37" t="str">
        <f>Translations!$B$725</f>
        <v>Kuwait - Directorate General of Civil Aviation</v>
      </c>
    </row>
    <row r="574" ht="12.75">
      <c r="A574" s="37" t="str">
        <f>Translations!$B$726</f>
        <v>Latvia - Civil Aviation Agency</v>
      </c>
    </row>
    <row r="575" ht="12.75">
      <c r="A575" s="37" t="str">
        <f>Translations!$B$727</f>
        <v>Lebanon - Lebanese Civil Aviation Authority</v>
      </c>
    </row>
    <row r="576" ht="12.75">
      <c r="A576" s="37" t="str">
        <f>Translations!$B$728</f>
        <v>Libyan Arab Jamahiriya - Libyan Civil Aviation Authority</v>
      </c>
    </row>
    <row r="577" ht="12.75">
      <c r="A577" s="37" t="str">
        <f>Translations!$B$729</f>
        <v>Lithuania - Directorate of Civil Aviation</v>
      </c>
    </row>
    <row r="578" ht="12.75">
      <c r="A578" s="37" t="str">
        <f>Translations!$B$730</f>
        <v>Malaysia - Department of Civil Aviation</v>
      </c>
    </row>
    <row r="579" ht="12.75">
      <c r="A579" s="37" t="str">
        <f>Translations!$B$731</f>
        <v>Maldives - Civil Aviation Department</v>
      </c>
    </row>
    <row r="580" ht="12.75">
      <c r="A580" s="37" t="str">
        <f>Translations!$B$732</f>
        <v>Malta - Department of Civil Aviation</v>
      </c>
    </row>
    <row r="581" ht="12.75">
      <c r="A581" s="37" t="str">
        <f>Translations!$B$733</f>
        <v>Mexico - Secretaría de Comunicaciones y Transportes</v>
      </c>
    </row>
    <row r="582" ht="12.75">
      <c r="A582" s="37" t="str">
        <f>Translations!$B$734</f>
        <v>Mongolia - Civil Aviation Authority</v>
      </c>
    </row>
    <row r="583" ht="12.75">
      <c r="A583" s="37" t="str">
        <f>Translations!$B$735</f>
        <v>Montenegro - Ministry Maritime Affairs, Transportation and Telecommunications</v>
      </c>
    </row>
    <row r="584" ht="12.75">
      <c r="A584" s="37" t="str">
        <f>Translations!$B$736</f>
        <v>Morocco - Ministère des Transports</v>
      </c>
    </row>
    <row r="585" ht="12.75">
      <c r="A585" s="37" t="str">
        <f>Translations!$B$737</f>
        <v>Namibia - Directorate of Civil Aviation (DCA Namibia)</v>
      </c>
    </row>
    <row r="586" ht="12.75">
      <c r="A586" s="37" t="str">
        <f>Translations!$B$738</f>
        <v>Nepal - Civil Aviation Authority of Nepal</v>
      </c>
    </row>
    <row r="587" ht="12.75">
      <c r="A587" s="37" t="str">
        <f>Translations!$B$739</f>
        <v>Netherlands - Directorate General of Civil Aviation and Freight Transport (DGTL)</v>
      </c>
    </row>
    <row r="588" ht="12.75">
      <c r="A588" s="37" t="str">
        <f>Translations!$B$740</f>
        <v>New Zealand - Airways Corporation of New Zealand</v>
      </c>
    </row>
    <row r="589" ht="12.75">
      <c r="A589" s="37" t="str">
        <f>Translations!$B$741</f>
        <v>Nicaragua - Instituto Nicaragüense de Aeronáutica Civíl</v>
      </c>
    </row>
    <row r="590" ht="12.75">
      <c r="A590" s="37" t="str">
        <f>Translations!$B$742</f>
        <v>Nigeria - Nigerian Civil Aviation Authority (NCAA)</v>
      </c>
    </row>
    <row r="591" ht="12.75">
      <c r="A591" s="37" t="str">
        <f>Translations!$B$743</f>
        <v>Norway - Civil Aviation Authority</v>
      </c>
    </row>
    <row r="592" ht="12.75">
      <c r="A592" s="37" t="str">
        <f>Translations!$B$744</f>
        <v>Oman - Directorate General of Civil Aviation and Meteorology</v>
      </c>
    </row>
    <row r="593" ht="12.75">
      <c r="A593" s="37" t="str">
        <f>Translations!$B$745</f>
        <v>Pakistan - Civil Aviation Authority</v>
      </c>
    </row>
    <row r="594" ht="12.75">
      <c r="A594" s="37" t="str">
        <f>Translations!$B$746</f>
        <v>Paraguay - Dirección Nacional de Aeronáutica Civil (DINAC)</v>
      </c>
    </row>
    <row r="595" ht="12.75">
      <c r="A595" s="37" t="str">
        <f>Translations!$B$747</f>
        <v>Peru - Dirección General de Aeronáutica Civil</v>
      </c>
    </row>
    <row r="596" ht="12.75">
      <c r="A596" s="37" t="str">
        <f>Translations!$B$748</f>
        <v>Philippines - Air Transportation Office (ATO)</v>
      </c>
    </row>
    <row r="597" ht="12.75">
      <c r="A597" s="37" t="str">
        <f>Translations!$B$749</f>
        <v>Poland - Civil Aviation Office</v>
      </c>
    </row>
    <row r="598" ht="12.75">
      <c r="A598" s="37" t="str">
        <f>Translations!$B$750</f>
        <v>Portugal - Instituto Nacional de Aviação Civil</v>
      </c>
    </row>
    <row r="599" ht="12.75">
      <c r="A599" s="37" t="str">
        <f>Translations!$B$751</f>
        <v>Republic of Korea - Ministry of Construction and Transportation</v>
      </c>
    </row>
    <row r="600" ht="12.75">
      <c r="A600" s="37" t="str">
        <f>Translations!$B$752</f>
        <v>Republic of Moldova - Civil Aviation Administration</v>
      </c>
    </row>
    <row r="601" ht="12.75">
      <c r="A601" s="37" t="str">
        <f>Translations!$B$753</f>
        <v>Romania - Romanian Civil Aeronautical Authority</v>
      </c>
    </row>
    <row r="602" ht="12.75">
      <c r="A602" s="37" t="str">
        <f>Translations!$B$754</f>
        <v>Russian Federation - State Civil Aviation Authority</v>
      </c>
    </row>
    <row r="603" ht="12.75">
      <c r="A603" s="37" t="str">
        <f>Translations!$B$755</f>
        <v>Saudi Arabia - Ministry of Defense and Aviation Presidency of Civil Aviation</v>
      </c>
    </row>
    <row r="604" ht="12.75">
      <c r="A604" s="37" t="str">
        <f>Translations!$B$756</f>
        <v>Serbia - Civil Aviation Directorate</v>
      </c>
    </row>
    <row r="605" ht="12.75">
      <c r="A605" s="37" t="str">
        <f>Translations!$B$757</f>
        <v>Seychelles - Directorate of Civil Aviation, Ministry of Tourism</v>
      </c>
    </row>
    <row r="606" ht="12.75">
      <c r="A606" s="37" t="str">
        <f>Translations!$B$758</f>
        <v>Singapore - Civil Aviation Authority of Singapore</v>
      </c>
    </row>
    <row r="607" ht="12.75">
      <c r="A607" s="37" t="str">
        <f>Translations!$B$759</f>
        <v>Slovakia - Civil Aviation Authority</v>
      </c>
    </row>
    <row r="608" ht="12.75">
      <c r="A608" s="37" t="str">
        <f>Translations!$B$760</f>
        <v>Slovenia - Civil Aviation Authority</v>
      </c>
    </row>
    <row r="609" ht="12.75">
      <c r="A609" s="37" t="str">
        <f>Translations!$B$761</f>
        <v>Somalia - Civil Aviation Caretaker Authority for Somalia</v>
      </c>
    </row>
    <row r="610" ht="12.75">
      <c r="A610" s="37" t="str">
        <f>Translations!$B$762</f>
        <v>South Africa - Civil Aviation Authority</v>
      </c>
    </row>
    <row r="611" ht="12.75">
      <c r="A611" s="37" t="str">
        <f>Translations!$B$763</f>
        <v>Spain - Ministerio de Fomento, Civil Aviation</v>
      </c>
    </row>
    <row r="612" ht="12.75">
      <c r="A612" s="37" t="str">
        <f>Translations!$B$764</f>
        <v>Sri Lanka - Civil Aviation Authority</v>
      </c>
    </row>
    <row r="613" ht="12.75">
      <c r="A613" s="37" t="str">
        <f>Translations!$B$765</f>
        <v>Sudan - Civil Aviation Authority</v>
      </c>
    </row>
    <row r="614" ht="12.75">
      <c r="A614" s="37" t="str">
        <f>Translations!$B$766</f>
        <v>Suriname - Civil Aviation Department of Suriname</v>
      </c>
    </row>
    <row r="615" ht="12.75">
      <c r="A615" s="37" t="str">
        <f>Translations!$B$767</f>
        <v>Sweden - Swedish Civil Aviation Authority</v>
      </c>
    </row>
    <row r="616" ht="12.75">
      <c r="A616" s="37" t="str">
        <f>Translations!$B$768</f>
        <v>Switzerland - Federal Office for Civil Aviation (FOCA)</v>
      </c>
    </row>
    <row r="617" ht="12.75">
      <c r="A617" s="37" t="str">
        <f>Translations!$B$769</f>
        <v>Thailand - Department of Civil Aviation</v>
      </c>
    </row>
    <row r="618" ht="12.75">
      <c r="A618" s="37" t="str">
        <f>Translations!$B$770</f>
        <v>The former Yugoslav Republic of Macedonia - Civil Aviation Administration</v>
      </c>
    </row>
    <row r="619" ht="12.75">
      <c r="A619" s="37" t="str">
        <f>Translations!$B$771</f>
        <v>Tonga - Ministry of Civil Aviation</v>
      </c>
    </row>
    <row r="620" ht="12.75">
      <c r="A620" s="37" t="str">
        <f>Translations!$B$772</f>
        <v>Trinidad and Tobago - Civil Aviation Authority</v>
      </c>
    </row>
    <row r="621" ht="12.75">
      <c r="A621" s="37" t="str">
        <f>Translations!$B$773</f>
        <v>Tunisia - Office de l'aviation civile et des aéroports</v>
      </c>
    </row>
    <row r="622" ht="12.75">
      <c r="A622" s="37" t="str">
        <f>Translations!$B$774</f>
        <v>Turkey - Directorate General of Civil Aviation</v>
      </c>
    </row>
    <row r="623" ht="12.75">
      <c r="A623" s="37" t="str">
        <f>Translations!$B$775</f>
        <v>Uganda - Civil Aviation Authority</v>
      </c>
    </row>
    <row r="624" ht="12.75">
      <c r="A624" s="37" t="str">
        <f>Translations!$B$776</f>
        <v>Ukraine - Civil Aviation Authority</v>
      </c>
    </row>
    <row r="625" ht="12.75">
      <c r="A625" s="37" t="str">
        <f>Translations!$B$777</f>
        <v>United Kingdom Civil Aviation Authority</v>
      </c>
    </row>
    <row r="626" ht="12.75">
      <c r="A626" s="37" t="str">
        <f>Translations!$B$778</f>
        <v>United Arab Emirates - General Civil Aviation Authority (GCAA)</v>
      </c>
    </row>
    <row r="627" ht="12.75">
      <c r="A627" s="37" t="str">
        <f>Translations!$B$779</f>
        <v>United Republic of Tanzania - Tanzania Civil Aviation Authority (TCAA)</v>
      </c>
    </row>
    <row r="628" ht="12.75">
      <c r="A628" s="37" t="str">
        <f>Translations!$B$780</f>
        <v>United States - Federal Aviation Administration</v>
      </c>
    </row>
    <row r="629" ht="12.75">
      <c r="A629" s="37" t="str">
        <f>Translations!$B$781</f>
        <v>Uruguay - Dirección Nacional de Aviación Civil e Infraestructura Aeronáutica (DINACIA)</v>
      </c>
    </row>
    <row r="630" ht="12.75">
      <c r="A630" s="37" t="str">
        <f>Translations!$B$782</f>
        <v>Vanuatu - Vanuatu Civil Aviation Authority</v>
      </c>
    </row>
    <row r="631" ht="12.75">
      <c r="A631" s="37" t="str">
        <f>Translations!$B$783</f>
        <v>Yemen - Civil Aviation and Meteorological Authority (CAMA)</v>
      </c>
    </row>
    <row r="632" ht="12.75">
      <c r="A632" s="37" t="str">
        <f>Translations!$B$784</f>
        <v>Zambia - Department of Civil Aviation</v>
      </c>
    </row>
  </sheetData>
  <sheetProtection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GUZZO FOLIARO Rossella (CLIMA)</cp:lastModifiedBy>
  <cp:lastPrinted>2012-11-16T20:25:58Z</cp:lastPrinted>
  <dcterms:created xsi:type="dcterms:W3CDTF">2008-05-26T08:52:55Z</dcterms:created>
  <dcterms:modified xsi:type="dcterms:W3CDTF">2015-12-17T13:55:27Z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